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goetz\OneDrive - Justus-von-Liebig-Schule Mannheim\JVLS\Diverses\Fortbildungen\SET Excel 2017\SET_Dateien_Teilen\SET_Excel_Dateien\"/>
    </mc:Choice>
  </mc:AlternateContent>
  <xr:revisionPtr revIDLastSave="1" documentId="94C4E29F92437ABD034ADD8EAB06969A55DA2D24" xr6:coauthVersionLast="43" xr6:coauthVersionMax="43" xr10:uidLastSave="{42E8CC63-4347-485A-B4C5-BB8F914D639C}"/>
  <bookViews>
    <workbookView xWindow="-108" yWindow="-108" windowWidth="23256" windowHeight="12576" firstSheet="12" activeTab="16" xr2:uid="{00000000-000D-0000-FFFF-FFFF00000000}"/>
  </bookViews>
  <sheets>
    <sheet name="Zellen und Bereiche" sheetId="1" r:id="rId1"/>
    <sheet name="Grundlagen_Verschiedenes" sheetId="22" r:id="rId2"/>
    <sheet name="absolute und relative Bezüge" sheetId="2" r:id="rId3"/>
    <sheet name="gemischte Bezüge" sheetId="4" r:id="rId4"/>
    <sheet name="Summe_Mittelwert" sheetId="5" r:id="rId5"/>
    <sheet name="Kürzen_Runden" sheetId="6" r:id="rId6"/>
    <sheet name="WENN einfach" sheetId="7" r:id="rId7"/>
    <sheet name="WENN geschachtelt" sheetId="8" r:id="rId8"/>
    <sheet name="ODER" sheetId="10" r:id="rId9"/>
    <sheet name="UND" sheetId="9" r:id="rId10"/>
    <sheet name="ISTFEHLER_ISTLEER" sheetId="11" r:id="rId11"/>
    <sheet name="KKLEINSTE_KGRÖSSTE" sheetId="20" r:id="rId12"/>
    <sheet name="bedingte Formatierung" sheetId="21" r:id="rId13"/>
    <sheet name="SVERWEIS" sheetId="13" r:id="rId14"/>
    <sheet name="Kleine Helfer" sheetId="14" r:id="rId15"/>
    <sheet name="Vor- und Nachnamen" sheetId="15" r:id="rId16"/>
    <sheet name="ZÄHLENWENN" sheetId="16" r:id="rId17"/>
    <sheet name="Datengültigkeit" sheetId="18" r:id="rId18"/>
    <sheet name="Blattschutz" sheetId="19" r:id="rId19"/>
    <sheet name="Anwendung Noten-Punkte-Liste" sheetId="12" r:id="rId20"/>
  </sheets>
  <externalReferences>
    <externalReference r:id="rId21"/>
  </externalReferences>
  <definedNames>
    <definedName name="Bereichsname">Datengültigkeit!$A$2:$A$16</definedName>
    <definedName name="_xlnm.Print_Area" localSheetId="3">'gemischte Bezüge'!$A$1:$K$33</definedName>
    <definedName name="Kompetenzen">[1]Kompetenzen!$A$7:$A$56</definedName>
    <definedName name="Kompetenzmasterzeile">[1]Kompetenzen!$B$7:$U$7</definedName>
    <definedName name="Produktkriterien">[1]Produktkriterien!$A$7:$A$56</definedName>
    <definedName name="Produktkriterienmasterzeile">[1]Produktkriterien!$B$7:$U$7</definedName>
    <definedName name="Punkteschlüssel">SVERWEIS!$K$1:$L$101</definedName>
    <definedName name="Testbereich">'Zellen und Bereiche'!$C$6:$D$6</definedName>
    <definedName name="Testzahlen">'Zellen und Bereiche'!$D$9:$E$12</definedName>
    <definedName name="U1H1APK">[1]Unterrichte!$H$8:$I$8</definedName>
    <definedName name="U1H1APN">[1]Unterrichte!$H$30:$I$30</definedName>
    <definedName name="U1H1BPK">[1]Unterrichte!$Q$8:$R$8</definedName>
    <definedName name="U1H1BPN">[1]Unterrichte!$Q$30:$R$30</definedName>
    <definedName name="U1H1CPK">[1]Unterrichte!$Z$8:$AA$8</definedName>
    <definedName name="U1H1CPN">[1]Unterrichte!$Z$30:$AA$30</definedName>
    <definedName name="U1H1DPK">[1]Unterrichte!$AI$8:$AJ$8</definedName>
    <definedName name="U1H1DPN">[1]Unterrichte!$AI$30:$AJ$30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22" l="1"/>
  <c r="E1" i="22"/>
  <c r="D1" i="2"/>
  <c r="D11" i="2"/>
  <c r="H1" i="2"/>
  <c r="H11" i="2"/>
  <c r="E8" i="20" l="1"/>
  <c r="E7" i="20"/>
  <c r="E5" i="20"/>
  <c r="E4" i="20"/>
  <c r="E14" i="19" l="1"/>
  <c r="H3" i="16" l="1"/>
  <c r="I3" i="16"/>
  <c r="J3" i="16" s="1"/>
  <c r="H4" i="16"/>
  <c r="I4" i="16"/>
  <c r="J4" i="16" s="1"/>
  <c r="H5" i="16"/>
  <c r="I5" i="16"/>
  <c r="J5" i="16" s="1"/>
  <c r="H6" i="16"/>
  <c r="I6" i="16"/>
  <c r="J6" i="16" s="1"/>
  <c r="H7" i="16"/>
  <c r="I7" i="16"/>
  <c r="J7" i="16" s="1"/>
  <c r="D5" i="15" l="1"/>
  <c r="F5" i="15" s="1"/>
  <c r="B5" i="15"/>
  <c r="D4" i="15"/>
  <c r="B4" i="15"/>
  <c r="D3" i="15"/>
  <c r="F3" i="15" s="1"/>
  <c r="B3" i="15"/>
  <c r="D2" i="15"/>
  <c r="F2" i="15" s="1"/>
  <c r="B2" i="15"/>
  <c r="D4" i="14"/>
  <c r="B4" i="14"/>
  <c r="A3" i="14"/>
  <c r="A2" i="14"/>
  <c r="C10" i="13"/>
  <c r="C9" i="13"/>
  <c r="C8" i="13"/>
  <c r="C7" i="13"/>
  <c r="C6" i="13"/>
  <c r="C5" i="13"/>
  <c r="C4" i="13"/>
  <c r="C3" i="13"/>
  <c r="A6" i="12"/>
  <c r="B6" i="12" s="1"/>
  <c r="F10" i="11"/>
  <c r="F9" i="11"/>
  <c r="F8" i="11"/>
  <c r="F7" i="11"/>
  <c r="F6" i="11"/>
  <c r="F5" i="11"/>
  <c r="F4" i="11"/>
  <c r="F3" i="11"/>
  <c r="G10" i="9"/>
  <c r="F10" i="9"/>
  <c r="G9" i="9"/>
  <c r="F9" i="9"/>
  <c r="G8" i="9"/>
  <c r="F8" i="9"/>
  <c r="G7" i="9"/>
  <c r="F7" i="9"/>
  <c r="G6" i="9"/>
  <c r="F6" i="9"/>
  <c r="G5" i="9"/>
  <c r="F5" i="9"/>
  <c r="G4" i="9"/>
  <c r="F4" i="9"/>
  <c r="G3" i="9"/>
  <c r="F3" i="9"/>
  <c r="F10" i="10"/>
  <c r="G10" i="10" s="1"/>
  <c r="F9" i="10"/>
  <c r="G9" i="10" s="1"/>
  <c r="F8" i="10"/>
  <c r="G8" i="10" s="1"/>
  <c r="F7" i="10"/>
  <c r="G7" i="10" s="1"/>
  <c r="F6" i="10"/>
  <c r="G6" i="10" s="1"/>
  <c r="F5" i="10"/>
  <c r="G5" i="10" s="1"/>
  <c r="F4" i="10"/>
  <c r="G4" i="10" s="1"/>
  <c r="F3" i="10"/>
  <c r="G3" i="10" s="1"/>
  <c r="C10" i="8"/>
  <c r="C9" i="8"/>
  <c r="C8" i="8"/>
  <c r="C7" i="8"/>
  <c r="C6" i="8"/>
  <c r="C5" i="8"/>
  <c r="C4" i="8"/>
  <c r="C3" i="8"/>
  <c r="F21" i="7"/>
  <c r="G21" i="7" s="1"/>
  <c r="F20" i="7"/>
  <c r="G20" i="7" s="1"/>
  <c r="G19" i="7"/>
  <c r="F19" i="7"/>
  <c r="F18" i="7"/>
  <c r="G18" i="7" s="1"/>
  <c r="F17" i="7"/>
  <c r="G17" i="7" s="1"/>
  <c r="F16" i="7"/>
  <c r="G16" i="7" s="1"/>
  <c r="F15" i="7"/>
  <c r="G15" i="7" s="1"/>
  <c r="G14" i="7"/>
  <c r="F14" i="7"/>
  <c r="F10" i="7"/>
  <c r="H10" i="7" s="1"/>
  <c r="F9" i="7"/>
  <c r="H9" i="7" s="1"/>
  <c r="H8" i="7"/>
  <c r="F8" i="7"/>
  <c r="G8" i="7" s="1"/>
  <c r="F7" i="7"/>
  <c r="H7" i="7" s="1"/>
  <c r="F6" i="7"/>
  <c r="H6" i="7" s="1"/>
  <c r="F5" i="7"/>
  <c r="H5" i="7" s="1"/>
  <c r="F4" i="7"/>
  <c r="G4" i="7" s="1"/>
  <c r="G3" i="7"/>
  <c r="F3" i="7"/>
  <c r="H3" i="7" s="1"/>
  <c r="I10" i="6"/>
  <c r="N10" i="6" s="1"/>
  <c r="I9" i="6"/>
  <c r="N9" i="6" s="1"/>
  <c r="I8" i="6"/>
  <c r="N8" i="6" s="1"/>
  <c r="N7" i="6"/>
  <c r="I7" i="6"/>
  <c r="I6" i="6"/>
  <c r="N6" i="6" s="1"/>
  <c r="I5" i="6"/>
  <c r="N5" i="6" s="1"/>
  <c r="I4" i="6"/>
  <c r="N4" i="6" s="1"/>
  <c r="N3" i="6"/>
  <c r="I3" i="6"/>
  <c r="H6" i="5"/>
  <c r="H5" i="5"/>
  <c r="H4" i="5"/>
  <c r="H3" i="5"/>
  <c r="B33" i="4"/>
  <c r="K31" i="4"/>
  <c r="J31" i="4"/>
  <c r="I31" i="4"/>
  <c r="H31" i="4"/>
  <c r="G31" i="4"/>
  <c r="F31" i="4"/>
  <c r="E31" i="4"/>
  <c r="D31" i="4"/>
  <c r="C31" i="4"/>
  <c r="K30" i="4"/>
  <c r="J30" i="4"/>
  <c r="I30" i="4"/>
  <c r="H30" i="4"/>
  <c r="G30" i="4"/>
  <c r="F30" i="4"/>
  <c r="E30" i="4"/>
  <c r="D30" i="4"/>
  <c r="C30" i="4"/>
  <c r="K29" i="4"/>
  <c r="J29" i="4"/>
  <c r="I29" i="4"/>
  <c r="H29" i="4"/>
  <c r="G29" i="4"/>
  <c r="F29" i="4"/>
  <c r="E29" i="4"/>
  <c r="D29" i="4"/>
  <c r="C29" i="4"/>
  <c r="K28" i="4"/>
  <c r="J28" i="4"/>
  <c r="I28" i="4"/>
  <c r="H28" i="4"/>
  <c r="G28" i="4"/>
  <c r="F28" i="4"/>
  <c r="E28" i="4"/>
  <c r="D28" i="4"/>
  <c r="C28" i="4"/>
  <c r="K27" i="4"/>
  <c r="J27" i="4"/>
  <c r="I27" i="4"/>
  <c r="H27" i="4"/>
  <c r="G27" i="4"/>
  <c r="F27" i="4"/>
  <c r="E27" i="4"/>
  <c r="D27" i="4"/>
  <c r="C27" i="4"/>
  <c r="K26" i="4"/>
  <c r="J26" i="4"/>
  <c r="I26" i="4"/>
  <c r="H26" i="4"/>
  <c r="G26" i="4"/>
  <c r="F26" i="4"/>
  <c r="E26" i="4"/>
  <c r="D26" i="4"/>
  <c r="C26" i="4"/>
  <c r="K25" i="4"/>
  <c r="J25" i="4"/>
  <c r="I25" i="4"/>
  <c r="H25" i="4"/>
  <c r="G25" i="4"/>
  <c r="F25" i="4"/>
  <c r="E25" i="4"/>
  <c r="D25" i="4"/>
  <c r="C25" i="4"/>
  <c r="K24" i="4"/>
  <c r="J24" i="4"/>
  <c r="I24" i="4"/>
  <c r="H24" i="4"/>
  <c r="G24" i="4"/>
  <c r="F24" i="4"/>
  <c r="E24" i="4"/>
  <c r="D24" i="4"/>
  <c r="C24" i="4"/>
  <c r="K23" i="4"/>
  <c r="J23" i="4"/>
  <c r="I23" i="4"/>
  <c r="H23" i="4"/>
  <c r="G23" i="4"/>
  <c r="F23" i="4"/>
  <c r="E23" i="4"/>
  <c r="D23" i="4"/>
  <c r="C23" i="4"/>
  <c r="K22" i="4"/>
  <c r="J22" i="4"/>
  <c r="I22" i="4"/>
  <c r="H22" i="4"/>
  <c r="G22" i="4"/>
  <c r="F22" i="4"/>
  <c r="E22" i="4"/>
  <c r="D22" i="4"/>
  <c r="C22" i="4"/>
  <c r="K21" i="4"/>
  <c r="J21" i="4"/>
  <c r="I21" i="4"/>
  <c r="H21" i="4"/>
  <c r="G21" i="4"/>
  <c r="F21" i="4"/>
  <c r="E21" i="4"/>
  <c r="D21" i="4"/>
  <c r="C21" i="4"/>
  <c r="K20" i="4"/>
  <c r="J20" i="4"/>
  <c r="I20" i="4"/>
  <c r="H20" i="4"/>
  <c r="G20" i="4"/>
  <c r="F20" i="4"/>
  <c r="E20" i="4"/>
  <c r="D20" i="4"/>
  <c r="C20" i="4"/>
  <c r="K19" i="4"/>
  <c r="J19" i="4"/>
  <c r="I19" i="4"/>
  <c r="H19" i="4"/>
  <c r="G19" i="4"/>
  <c r="F19" i="4"/>
  <c r="E19" i="4"/>
  <c r="D19" i="4"/>
  <c r="C19" i="4"/>
  <c r="K18" i="4"/>
  <c r="J18" i="4"/>
  <c r="I18" i="4"/>
  <c r="H18" i="4"/>
  <c r="G18" i="4"/>
  <c r="F18" i="4"/>
  <c r="E18" i="4"/>
  <c r="D18" i="4"/>
  <c r="C18" i="4"/>
  <c r="K17" i="4"/>
  <c r="J17" i="4"/>
  <c r="I17" i="4"/>
  <c r="H17" i="4"/>
  <c r="G17" i="4"/>
  <c r="F17" i="4"/>
  <c r="E17" i="4"/>
  <c r="D17" i="4"/>
  <c r="C17" i="4"/>
  <c r="K16" i="4"/>
  <c r="J16" i="4"/>
  <c r="I16" i="4"/>
  <c r="H16" i="4"/>
  <c r="G16" i="4"/>
  <c r="F16" i="4"/>
  <c r="E16" i="4"/>
  <c r="D16" i="4"/>
  <c r="C16" i="4"/>
  <c r="K15" i="4"/>
  <c r="J15" i="4"/>
  <c r="I15" i="4"/>
  <c r="H15" i="4"/>
  <c r="G15" i="4"/>
  <c r="F15" i="4"/>
  <c r="E15" i="4"/>
  <c r="D15" i="4"/>
  <c r="C15" i="4"/>
  <c r="K14" i="4"/>
  <c r="J14" i="4"/>
  <c r="I14" i="4"/>
  <c r="H14" i="4"/>
  <c r="G14" i="4"/>
  <c r="F14" i="4"/>
  <c r="E14" i="4"/>
  <c r="D14" i="4"/>
  <c r="C14" i="4"/>
  <c r="K13" i="4"/>
  <c r="J13" i="4"/>
  <c r="I13" i="4"/>
  <c r="H13" i="4"/>
  <c r="G13" i="4"/>
  <c r="F13" i="4"/>
  <c r="E13" i="4"/>
  <c r="D13" i="4"/>
  <c r="C13" i="4"/>
  <c r="K12" i="4"/>
  <c r="J12" i="4"/>
  <c r="I12" i="4"/>
  <c r="H12" i="4"/>
  <c r="G12" i="4"/>
  <c r="F12" i="4"/>
  <c r="E12" i="4"/>
  <c r="D12" i="4"/>
  <c r="C12" i="4"/>
  <c r="K11" i="4"/>
  <c r="J11" i="4"/>
  <c r="I11" i="4"/>
  <c r="H11" i="4"/>
  <c r="G11" i="4"/>
  <c r="F11" i="4"/>
  <c r="E11" i="4"/>
  <c r="D11" i="4"/>
  <c r="C11" i="4"/>
  <c r="K10" i="4"/>
  <c r="J10" i="4"/>
  <c r="I10" i="4"/>
  <c r="H10" i="4"/>
  <c r="G10" i="4"/>
  <c r="F10" i="4"/>
  <c r="E10" i="4"/>
  <c r="D10" i="4"/>
  <c r="C10" i="4"/>
  <c r="K9" i="4"/>
  <c r="J9" i="4"/>
  <c r="I9" i="4"/>
  <c r="H9" i="4"/>
  <c r="G9" i="4"/>
  <c r="F9" i="4"/>
  <c r="E9" i="4"/>
  <c r="D9" i="4"/>
  <c r="C9" i="4"/>
  <c r="K8" i="4"/>
  <c r="J8" i="4"/>
  <c r="I8" i="4"/>
  <c r="H8" i="4"/>
  <c r="G8" i="4"/>
  <c r="F8" i="4"/>
  <c r="E8" i="4"/>
  <c r="D8" i="4"/>
  <c r="C8" i="4"/>
  <c r="K7" i="4"/>
  <c r="J7" i="4"/>
  <c r="I7" i="4"/>
  <c r="H7" i="4"/>
  <c r="G7" i="4"/>
  <c r="F7" i="4"/>
  <c r="E7" i="4"/>
  <c r="D7" i="4"/>
  <c r="C7" i="4"/>
  <c r="K6" i="4"/>
  <c r="J6" i="4"/>
  <c r="I6" i="4"/>
  <c r="H6" i="4"/>
  <c r="G6" i="4"/>
  <c r="F6" i="4"/>
  <c r="E6" i="4"/>
  <c r="D6" i="4"/>
  <c r="C6" i="4"/>
  <c r="K5" i="4"/>
  <c r="K33" i="4" s="1"/>
  <c r="J5" i="4"/>
  <c r="J33" i="4" s="1"/>
  <c r="I5" i="4"/>
  <c r="I33" i="4" s="1"/>
  <c r="H5" i="4"/>
  <c r="H33" i="4" s="1"/>
  <c r="G5" i="4"/>
  <c r="G33" i="4" s="1"/>
  <c r="F5" i="4"/>
  <c r="F33" i="4" s="1"/>
  <c r="E5" i="4"/>
  <c r="E33" i="4" s="1"/>
  <c r="D5" i="4"/>
  <c r="D33" i="4" s="1"/>
  <c r="C5" i="4"/>
  <c r="C33" i="4" s="1"/>
  <c r="G11" i="2"/>
  <c r="C11" i="2"/>
  <c r="G1" i="2"/>
  <c r="C1" i="2"/>
  <c r="E15" i="1"/>
  <c r="A15" i="1"/>
  <c r="E13" i="1"/>
  <c r="A13" i="1"/>
  <c r="H4" i="7" l="1"/>
  <c r="G7" i="7"/>
  <c r="G6" i="7"/>
  <c r="G10" i="7"/>
  <c r="G5" i="7"/>
  <c r="G9" i="7"/>
  <c r="A7" i="12"/>
  <c r="F4" i="15"/>
  <c r="B7" i="12" l="1"/>
  <c r="A8" i="12"/>
  <c r="B8" i="12" l="1"/>
  <c r="A9" i="12"/>
  <c r="B9" i="12" l="1"/>
  <c r="A10" i="12"/>
  <c r="B10" i="12" l="1"/>
  <c r="A11" i="12"/>
  <c r="B11" i="12" l="1"/>
  <c r="A12" i="12"/>
  <c r="B12" i="12" l="1"/>
  <c r="A13" i="12"/>
  <c r="B13" i="12" l="1"/>
  <c r="A14" i="12"/>
  <c r="B14" i="12" l="1"/>
  <c r="A15" i="12"/>
  <c r="B15" i="12" l="1"/>
  <c r="A16" i="12"/>
  <c r="B16" i="12" l="1"/>
  <c r="A17" i="12"/>
  <c r="B17" i="12" l="1"/>
  <c r="A18" i="12"/>
  <c r="B18" i="12" l="1"/>
  <c r="A19" i="12"/>
  <c r="B19" i="12" l="1"/>
  <c r="A20" i="12"/>
  <c r="B20" i="12" l="1"/>
  <c r="A21" i="12"/>
  <c r="B21" i="12" l="1"/>
  <c r="A22" i="12"/>
  <c r="B22" i="12" l="1"/>
  <c r="A23" i="12"/>
  <c r="B23" i="12" l="1"/>
  <c r="A24" i="12"/>
  <c r="B24" i="12" l="1"/>
  <c r="A25" i="12"/>
  <c r="B25" i="12" l="1"/>
  <c r="A26" i="12"/>
  <c r="B26" i="12" l="1"/>
  <c r="A27" i="12"/>
  <c r="B27" i="12" l="1"/>
  <c r="A28" i="12"/>
  <c r="B28" i="12" l="1"/>
  <c r="A29" i="12"/>
  <c r="B29" i="12" l="1"/>
  <c r="A30" i="12"/>
  <c r="B30" i="12" l="1"/>
  <c r="A31" i="12"/>
  <c r="B31" i="12" l="1"/>
  <c r="A32" i="12"/>
  <c r="B32" i="12" l="1"/>
  <c r="A33" i="12"/>
  <c r="B33" i="12" l="1"/>
  <c r="A34" i="12"/>
  <c r="B34" i="12" l="1"/>
  <c r="A35" i="12"/>
  <c r="B35" i="12" l="1"/>
  <c r="A36" i="12"/>
  <c r="B36" i="12" l="1"/>
  <c r="A37" i="12"/>
  <c r="B37" i="12" l="1"/>
  <c r="A38" i="12"/>
  <c r="B38" i="12" l="1"/>
  <c r="A39" i="12"/>
  <c r="B39" i="12" l="1"/>
  <c r="A40" i="12"/>
  <c r="B40" i="12" l="1"/>
  <c r="A41" i="12"/>
  <c r="B41" i="12" l="1"/>
  <c r="A42" i="12"/>
  <c r="B42" i="12" l="1"/>
  <c r="A43" i="12"/>
  <c r="B43" i="12" l="1"/>
  <c r="A44" i="12"/>
  <c r="B44" i="12" l="1"/>
  <c r="A45" i="12"/>
  <c r="B45" i="12" l="1"/>
  <c r="A46" i="12"/>
  <c r="B46" i="12" l="1"/>
  <c r="A47" i="12"/>
  <c r="B47" i="12" l="1"/>
  <c r="A48" i="12"/>
  <c r="B48" i="12" l="1"/>
  <c r="A49" i="12"/>
  <c r="B49" i="12" l="1"/>
  <c r="A50" i="12"/>
  <c r="B50" i="12" l="1"/>
  <c r="A51" i="12"/>
  <c r="B51" i="12" l="1"/>
  <c r="A52" i="12"/>
  <c r="B52" i="12" l="1"/>
  <c r="A53" i="12"/>
  <c r="B53" i="12" l="1"/>
  <c r="A54" i="12"/>
  <c r="B54" i="12" l="1"/>
  <c r="A55" i="12"/>
  <c r="B55" i="12" l="1"/>
  <c r="A56" i="12"/>
  <c r="B56" i="12" l="1"/>
  <c r="A57" i="12"/>
  <c r="B57" i="12" l="1"/>
  <c r="A58" i="12"/>
  <c r="B58" i="12" l="1"/>
  <c r="A59" i="12"/>
  <c r="B59" i="12" l="1"/>
  <c r="A60" i="12"/>
  <c r="B60" i="12" l="1"/>
  <c r="A61" i="12"/>
  <c r="B61" i="12" l="1"/>
  <c r="A62" i="12"/>
  <c r="B62" i="12" l="1"/>
  <c r="A63" i="12"/>
  <c r="B63" i="12" l="1"/>
  <c r="A64" i="12"/>
  <c r="B64" i="12" l="1"/>
  <c r="A65" i="12"/>
  <c r="B65" i="12" l="1"/>
  <c r="D6" i="12"/>
  <c r="E6" i="12" l="1"/>
  <c r="D7" i="12"/>
  <c r="E7" i="12" l="1"/>
  <c r="D8" i="12"/>
  <c r="E8" i="12" l="1"/>
  <c r="D9" i="12"/>
  <c r="E9" i="12" l="1"/>
  <c r="D10" i="12"/>
  <c r="E10" i="12" l="1"/>
  <c r="D11" i="12"/>
  <c r="E11" i="12" l="1"/>
  <c r="D12" i="12"/>
  <c r="E12" i="12" l="1"/>
  <c r="D13" i="12"/>
  <c r="E13" i="12" l="1"/>
  <c r="D14" i="12"/>
  <c r="E14" i="12" l="1"/>
  <c r="D15" i="12"/>
  <c r="E15" i="12" l="1"/>
  <c r="D16" i="12"/>
  <c r="E16" i="12" l="1"/>
  <c r="D17" i="12"/>
  <c r="E17" i="12" l="1"/>
  <c r="D18" i="12"/>
  <c r="E18" i="12" l="1"/>
  <c r="D19" i="12"/>
  <c r="E19" i="12" l="1"/>
  <c r="D20" i="12"/>
  <c r="E20" i="12" l="1"/>
  <c r="D21" i="12"/>
  <c r="E21" i="12" l="1"/>
  <c r="D22" i="12"/>
  <c r="E22" i="12" l="1"/>
  <c r="D23" i="12"/>
  <c r="D24" i="12" l="1"/>
  <c r="E23" i="12"/>
  <c r="D25" i="12" l="1"/>
  <c r="E24" i="12"/>
  <c r="D26" i="12" l="1"/>
  <c r="E25" i="12"/>
  <c r="D27" i="12" l="1"/>
  <c r="E26" i="12"/>
  <c r="D28" i="12" l="1"/>
  <c r="E27" i="12"/>
  <c r="D29" i="12" l="1"/>
  <c r="E28" i="12"/>
  <c r="D30" i="12" l="1"/>
  <c r="E29" i="12"/>
  <c r="D31" i="12" l="1"/>
  <c r="E30" i="12"/>
  <c r="D32" i="12" l="1"/>
  <c r="E31" i="12"/>
  <c r="D33" i="12" l="1"/>
  <c r="E32" i="12"/>
  <c r="D34" i="12" l="1"/>
  <c r="E33" i="12"/>
  <c r="D35" i="12" l="1"/>
  <c r="E34" i="12"/>
  <c r="D36" i="12" l="1"/>
  <c r="E35" i="12"/>
  <c r="D37" i="12" l="1"/>
  <c r="E36" i="12"/>
  <c r="D38" i="12" l="1"/>
  <c r="E37" i="12"/>
  <c r="D39" i="12" l="1"/>
  <c r="E38" i="12"/>
  <c r="D40" i="12" l="1"/>
  <c r="E39" i="12"/>
  <c r="D41" i="12" l="1"/>
  <c r="E40" i="12"/>
  <c r="D42" i="12" l="1"/>
  <c r="E41" i="12"/>
  <c r="D43" i="12" l="1"/>
  <c r="E42" i="12"/>
  <c r="D44" i="12" l="1"/>
  <c r="E43" i="12"/>
  <c r="D45" i="12" l="1"/>
  <c r="E44" i="12"/>
  <c r="D46" i="12" l="1"/>
  <c r="E45" i="12"/>
  <c r="D47" i="12" l="1"/>
  <c r="E46" i="12"/>
  <c r="D48" i="12" l="1"/>
  <c r="E47" i="12"/>
  <c r="D49" i="12" l="1"/>
  <c r="E48" i="12"/>
  <c r="D50" i="12" l="1"/>
  <c r="E49" i="12"/>
  <c r="D51" i="12" l="1"/>
  <c r="E50" i="12"/>
  <c r="D52" i="12" l="1"/>
  <c r="E51" i="12"/>
  <c r="D53" i="12" l="1"/>
  <c r="E52" i="12"/>
  <c r="D54" i="12" l="1"/>
  <c r="E53" i="12"/>
  <c r="D55" i="12" l="1"/>
  <c r="E54" i="12"/>
  <c r="D56" i="12" l="1"/>
  <c r="E55" i="12"/>
  <c r="D57" i="12" l="1"/>
  <c r="E56" i="12"/>
  <c r="D58" i="12" l="1"/>
  <c r="E57" i="12"/>
  <c r="D59" i="12" l="1"/>
  <c r="E58" i="12"/>
  <c r="D60" i="12" l="1"/>
  <c r="E59" i="12"/>
  <c r="D61" i="12" l="1"/>
  <c r="E60" i="12"/>
  <c r="D62" i="12" l="1"/>
  <c r="E61" i="12"/>
  <c r="D63" i="12" l="1"/>
  <c r="E62" i="12"/>
  <c r="D64" i="12" l="1"/>
  <c r="E63" i="12"/>
  <c r="D65" i="12" l="1"/>
  <c r="E64" i="12"/>
  <c r="G6" i="12" l="1"/>
  <c r="E65" i="12"/>
  <c r="H6" i="12" l="1"/>
  <c r="G7" i="12"/>
  <c r="H7" i="12" l="1"/>
  <c r="G8" i="12"/>
  <c r="H8" i="12" l="1"/>
  <c r="G9" i="12"/>
  <c r="H9" i="12" l="1"/>
  <c r="G10" i="12"/>
  <c r="H10" i="12" l="1"/>
  <c r="G11" i="12"/>
  <c r="H11" i="12" l="1"/>
  <c r="G12" i="12"/>
  <c r="H12" i="12" l="1"/>
  <c r="G13" i="12"/>
  <c r="H13" i="12" l="1"/>
  <c r="G14" i="12"/>
  <c r="H14" i="12" l="1"/>
  <c r="G15" i="12"/>
  <c r="H15" i="12" l="1"/>
  <c r="G16" i="12"/>
  <c r="H16" i="12" l="1"/>
  <c r="G17" i="12"/>
  <c r="H17" i="12" l="1"/>
  <c r="G18" i="12"/>
  <c r="H18" i="12" l="1"/>
  <c r="G19" i="12"/>
  <c r="H19" i="12" l="1"/>
  <c r="G20" i="12"/>
  <c r="H20" i="12" l="1"/>
  <c r="G21" i="12"/>
  <c r="H21" i="12" l="1"/>
  <c r="G22" i="12"/>
  <c r="H22" i="12" l="1"/>
  <c r="G23" i="12"/>
  <c r="H23" i="12" l="1"/>
  <c r="G24" i="12"/>
  <c r="H24" i="12" l="1"/>
  <c r="G25" i="12"/>
  <c r="H25" i="12" l="1"/>
  <c r="G26" i="12"/>
  <c r="H26" i="12" l="1"/>
  <c r="G27" i="12"/>
  <c r="H27" i="12" l="1"/>
  <c r="G28" i="12"/>
  <c r="H28" i="12" l="1"/>
  <c r="G29" i="12"/>
  <c r="H29" i="12" l="1"/>
  <c r="G30" i="12"/>
  <c r="H30" i="12" l="1"/>
  <c r="G31" i="12"/>
  <c r="H31" i="12" l="1"/>
  <c r="G32" i="12"/>
  <c r="H32" i="12" l="1"/>
  <c r="G33" i="12"/>
  <c r="H33" i="12" l="1"/>
  <c r="G34" i="12"/>
  <c r="H34" i="12" l="1"/>
  <c r="G35" i="12"/>
  <c r="H35" i="12" l="1"/>
  <c r="G36" i="12"/>
  <c r="H36" i="12" l="1"/>
  <c r="G37" i="12"/>
  <c r="H37" i="12" l="1"/>
  <c r="G38" i="12"/>
  <c r="H38" i="12" l="1"/>
  <c r="G39" i="12"/>
  <c r="H39" i="12" l="1"/>
  <c r="G40" i="12"/>
  <c r="H40" i="12" l="1"/>
  <c r="G41" i="12"/>
  <c r="H41" i="12" l="1"/>
  <c r="G42" i="12"/>
  <c r="H42" i="12" l="1"/>
  <c r="G43" i="12"/>
  <c r="H43" i="12" l="1"/>
  <c r="G44" i="12"/>
  <c r="H44" i="12" l="1"/>
  <c r="G45" i="12"/>
  <c r="H45" i="12" l="1"/>
  <c r="G46" i="12"/>
  <c r="H46" i="12" l="1"/>
  <c r="G47" i="12"/>
  <c r="H47" i="12" l="1"/>
  <c r="G48" i="12"/>
  <c r="H48" i="12" l="1"/>
  <c r="G49" i="12"/>
  <c r="H49" i="12" l="1"/>
  <c r="G50" i="12"/>
  <c r="H50" i="12" l="1"/>
  <c r="G51" i="12"/>
  <c r="H51" i="12" l="1"/>
  <c r="G52" i="12"/>
  <c r="H52" i="12" l="1"/>
  <c r="G53" i="12"/>
  <c r="H53" i="12" l="1"/>
  <c r="G54" i="12"/>
  <c r="H54" i="12" l="1"/>
  <c r="G55" i="12"/>
  <c r="H55" i="12" l="1"/>
  <c r="G56" i="12"/>
  <c r="H56" i="12" l="1"/>
  <c r="G57" i="12"/>
  <c r="H57" i="12" l="1"/>
  <c r="G58" i="12"/>
  <c r="H58" i="12" l="1"/>
  <c r="G59" i="12"/>
  <c r="H59" i="12" l="1"/>
  <c r="G60" i="12"/>
  <c r="H60" i="12" l="1"/>
  <c r="G61" i="12"/>
  <c r="H61" i="12" l="1"/>
  <c r="G62" i="12"/>
  <c r="H62" i="12" l="1"/>
  <c r="G63" i="12"/>
  <c r="H63" i="12" l="1"/>
  <c r="G64" i="12"/>
  <c r="H64" i="12" l="1"/>
  <c r="G65" i="12"/>
  <c r="H65" i="12" l="1"/>
  <c r="J6" i="12"/>
  <c r="K6" i="12" l="1"/>
  <c r="J7" i="12"/>
  <c r="K7" i="12" l="1"/>
  <c r="J8" i="12"/>
  <c r="K8" i="12" l="1"/>
  <c r="J9" i="12"/>
  <c r="K9" i="12" l="1"/>
  <c r="J10" i="12"/>
  <c r="K10" i="12" l="1"/>
  <c r="J11" i="12"/>
  <c r="K11" i="12" l="1"/>
  <c r="J12" i="12"/>
  <c r="K12" i="12" l="1"/>
  <c r="J13" i="12"/>
  <c r="K13" i="12" l="1"/>
  <c r="J14" i="12"/>
  <c r="K14" i="12" l="1"/>
  <c r="J15" i="12"/>
  <c r="K15" i="12" l="1"/>
  <c r="J16" i="12"/>
  <c r="K16" i="12" l="1"/>
  <c r="J17" i="12"/>
  <c r="K17" i="12" l="1"/>
  <c r="J18" i="12"/>
  <c r="K18" i="12" l="1"/>
  <c r="J19" i="12"/>
  <c r="K19" i="12" l="1"/>
  <c r="J20" i="12"/>
  <c r="K20" i="12" l="1"/>
  <c r="J21" i="12"/>
  <c r="K21" i="12" l="1"/>
  <c r="J22" i="12"/>
  <c r="K22" i="12" l="1"/>
  <c r="J23" i="12"/>
  <c r="J24" i="12" l="1"/>
  <c r="K23" i="12"/>
  <c r="J25" i="12" l="1"/>
  <c r="K24" i="12"/>
  <c r="J26" i="12" l="1"/>
  <c r="K25" i="12"/>
  <c r="J27" i="12" l="1"/>
  <c r="K26" i="12"/>
  <c r="J28" i="12" l="1"/>
  <c r="K27" i="12"/>
  <c r="J29" i="12" l="1"/>
  <c r="K28" i="12"/>
  <c r="J30" i="12" l="1"/>
  <c r="K29" i="12"/>
  <c r="J31" i="12" l="1"/>
  <c r="K30" i="12"/>
  <c r="J32" i="12" l="1"/>
  <c r="K31" i="12"/>
  <c r="J33" i="12" l="1"/>
  <c r="K32" i="12"/>
  <c r="J34" i="12" l="1"/>
  <c r="K33" i="12"/>
  <c r="J35" i="12" l="1"/>
  <c r="K34" i="12"/>
  <c r="J36" i="12" l="1"/>
  <c r="K35" i="12"/>
  <c r="J37" i="12" l="1"/>
  <c r="K36" i="12"/>
  <c r="J38" i="12" l="1"/>
  <c r="K37" i="12"/>
  <c r="J39" i="12" l="1"/>
  <c r="K38" i="12"/>
  <c r="J40" i="12" l="1"/>
  <c r="K39" i="12"/>
  <c r="J41" i="12" l="1"/>
  <c r="K40" i="12"/>
  <c r="J42" i="12" l="1"/>
  <c r="K41" i="12"/>
  <c r="J43" i="12" l="1"/>
  <c r="K42" i="12"/>
  <c r="J44" i="12" l="1"/>
  <c r="K43" i="12"/>
  <c r="J45" i="12" l="1"/>
  <c r="K44" i="12"/>
  <c r="J46" i="12" l="1"/>
  <c r="K45" i="12"/>
  <c r="J47" i="12" l="1"/>
  <c r="K46" i="12"/>
  <c r="J48" i="12" l="1"/>
  <c r="K47" i="12"/>
  <c r="J49" i="12" l="1"/>
  <c r="K48" i="12"/>
  <c r="J50" i="12" l="1"/>
  <c r="K49" i="12"/>
  <c r="J51" i="12" l="1"/>
  <c r="K50" i="12"/>
  <c r="J52" i="12" l="1"/>
  <c r="K51" i="12"/>
  <c r="J53" i="12" l="1"/>
  <c r="K52" i="12"/>
  <c r="J54" i="12" l="1"/>
  <c r="K53" i="12"/>
  <c r="J55" i="12" l="1"/>
  <c r="K54" i="12"/>
  <c r="J56" i="12" l="1"/>
  <c r="K55" i="12"/>
  <c r="J57" i="12" l="1"/>
  <c r="K56" i="12"/>
  <c r="J58" i="12" l="1"/>
  <c r="K57" i="12"/>
  <c r="J59" i="12" l="1"/>
  <c r="K58" i="12"/>
  <c r="J60" i="12" l="1"/>
  <c r="K59" i="12"/>
  <c r="J61" i="12" l="1"/>
  <c r="K60" i="12"/>
  <c r="J62" i="12" l="1"/>
  <c r="K61" i="12"/>
  <c r="J63" i="12" l="1"/>
  <c r="K62" i="12"/>
  <c r="J64" i="12" l="1"/>
  <c r="K63" i="12"/>
  <c r="J65" i="12" l="1"/>
  <c r="K65" i="12" s="1"/>
  <c r="K6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I4" authorId="0" shapeId="0" xr:uid="{00000000-0006-0000-0500-000001000000}">
      <text>
        <r>
          <rPr>
            <b/>
            <sz val="9"/>
            <color indexed="81"/>
            <rFont val="Segoe UI"/>
            <family val="2"/>
          </rPr>
          <t>Steffen:</t>
        </r>
        <r>
          <rPr>
            <sz val="9"/>
            <color indexed="81"/>
            <rFont val="Segoe UI"/>
            <family val="2"/>
          </rPr>
          <t xml:space="preserve">
Dieses Ergebnis scheint gerundet. Aber es wird nur zur Anzeige gerundet, weil als Format nur 2 Nachkommastellen zugelassen werden.
Excel rechnete weiter mit dem genauen Wert.
Siehe Zelle N4!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 Götz</author>
  </authors>
  <commentList>
    <comment ref="B3" authorId="0" shapeId="0" xr:uid="{00000000-0006-0000-1300-000001000000}">
      <text>
        <r>
          <rPr>
            <sz val="8"/>
            <color indexed="81"/>
            <rFont val="Tahoma"/>
            <family val="2"/>
          </rPr>
          <t>Tragen Sie hier die maximale Punktzahl der Arbeit/ des Tests ein (min. 6, max 120 Punkte sind möglich) und Sie erhalten eine lineare Punkte-Notenverteilung mit einer Dezimalstelle.</t>
        </r>
      </text>
    </comment>
  </commentList>
</comments>
</file>

<file path=xl/sharedStrings.xml><?xml version="1.0" encoding="utf-8"?>
<sst xmlns="http://schemas.openxmlformats.org/spreadsheetml/2006/main" count="389" uniqueCount="151">
  <si>
    <t>Bereich A3:A6</t>
  </si>
  <si>
    <t>Bereich C1:D4</t>
  </si>
  <si>
    <t>Zelle A1</t>
  </si>
  <si>
    <t>Bereich mit Namen s.o.</t>
  </si>
  <si>
    <t>=A9+A10+A11+A12</t>
  </si>
  <si>
    <t>=SUMME(A9:A12)</t>
  </si>
  <si>
    <t>=Summe(D9:E12)</t>
  </si>
  <si>
    <t>=SUMME(Testzahlen)</t>
  </si>
  <si>
    <t>Teigmenge:</t>
  </si>
  <si>
    <t>Zutat</t>
  </si>
  <si>
    <t>Rezeptrechner</t>
  </si>
  <si>
    <t>WM T550</t>
  </si>
  <si>
    <t>Sauerteig:</t>
  </si>
  <si>
    <t>RM T1150</t>
  </si>
  <si>
    <t>Vorteig:</t>
  </si>
  <si>
    <t>Brotteig:</t>
  </si>
  <si>
    <t>WM T812</t>
  </si>
  <si>
    <t>Sauerteig DEF s.o.</t>
  </si>
  <si>
    <t>Vorteig s.o.</t>
  </si>
  <si>
    <t>Notenliste</t>
  </si>
  <si>
    <t>Schüler 1</t>
  </si>
  <si>
    <t>Schüler 2</t>
  </si>
  <si>
    <t>Schüler 3</t>
  </si>
  <si>
    <t>Schüler 4</t>
  </si>
  <si>
    <t>Schüler 5</t>
  </si>
  <si>
    <t>Schüler 6</t>
  </si>
  <si>
    <t>Schüler 7</t>
  </si>
  <si>
    <t>Schüler 8</t>
  </si>
  <si>
    <t>Fehlzeit:</t>
  </si>
  <si>
    <t>Noten:</t>
  </si>
  <si>
    <t>U1</t>
  </si>
  <si>
    <t>U2</t>
  </si>
  <si>
    <t>U3</t>
  </si>
  <si>
    <t>U4</t>
  </si>
  <si>
    <t>U5</t>
  </si>
  <si>
    <t>gesamt:</t>
  </si>
  <si>
    <t>=SUMME(C3:G3)</t>
  </si>
  <si>
    <t>=SUMME(C4:G4)/5</t>
  </si>
  <si>
    <t>=MITTELWERT(C6:G6)</t>
  </si>
  <si>
    <t>U6</t>
  </si>
  <si>
    <t>U7</t>
  </si>
  <si>
    <t>=MITTELWERT(B3:H3)</t>
  </si>
  <si>
    <t>=I3</t>
  </si>
  <si>
    <t>=I4</t>
  </si>
  <si>
    <t>=I5</t>
  </si>
  <si>
    <t>=I6</t>
  </si>
  <si>
    <t>=I7</t>
  </si>
  <si>
    <t>=KÜRZEN(MITTELWERT(B5:H5);2)</t>
  </si>
  <si>
    <t>=RUNDEN(MITTELWERT(B6:H6);2)</t>
  </si>
  <si>
    <t>=KÜRZEN(MITTELWERT(B7:H7);0)</t>
  </si>
  <si>
    <t>=I8</t>
  </si>
  <si>
    <t>=MITTELWERT(B4:H4) nur Dezimalstellen-Anzeige verringert</t>
  </si>
  <si>
    <t>=RUNDEN(MITTELWERT(B8:H8);0)</t>
  </si>
  <si>
    <t>=KÜRZEN(MITTELWERT(B9:H9);0) nur +1 Dezimalstelle</t>
  </si>
  <si>
    <t>=I9</t>
  </si>
  <si>
    <t>=I10</t>
  </si>
  <si>
    <t>=RUNDEN(MITTELWERT(B10:H10);0) + 1 Dezimalstelle</t>
  </si>
  <si>
    <t>Prüfungsergebnisse</t>
  </si>
  <si>
    <t>A1</t>
  </si>
  <si>
    <t>A2</t>
  </si>
  <si>
    <t>A3</t>
  </si>
  <si>
    <t>A4</t>
  </si>
  <si>
    <t>bestanden</t>
  </si>
  <si>
    <t>durchgefallen</t>
  </si>
  <si>
    <t>=WENN(F3&lt;4,5;"X";"")</t>
  </si>
  <si>
    <t>=WENN(F4&gt;4,4;"X";"")</t>
  </si>
  <si>
    <t>Ergebnis</t>
  </si>
  <si>
    <t>=WENN(F14&lt;4,5;"bestanden";"durchgefallen")</t>
  </si>
  <si>
    <t>Punkte</t>
  </si>
  <si>
    <t>=WENN(B3&gt;89;"sehr gut";WENN(B3&gt;79;"gut";WENN(B3&gt;69;"befriedigend";WENN(B3&gt;59;"ausreichend"; WENN(B3&gt;49;"mangelhaft";"ungenügend")))))</t>
  </si>
  <si>
    <t>Teil I</t>
  </si>
  <si>
    <t>Teil II</t>
  </si>
  <si>
    <t>Teil III</t>
  </si>
  <si>
    <t>Teil IV</t>
  </si>
  <si>
    <t>=WENN(UND(B3&lt;4,5;C3&lt;4,5;D3&lt;4,5;E3&lt;4,5);"bestanden";"durchgefallen")</t>
  </si>
  <si>
    <t>Sperrfach</t>
  </si>
  <si>
    <t>=WENN(ODER(F3&gt;4,4;B3&gt;4,4);"mündliche Prüfung erforderlich";"")</t>
  </si>
  <si>
    <t>Schnitt</t>
  </si>
  <si>
    <t>=KÜRZEN(MITTELWERT(B3:E3);1)</t>
  </si>
  <si>
    <t>=WENN(ISTFEHLER(KÜRZEN(MITTELWERT(B4:E4);1));"";KÜRZEN(MITTELWERT(B4:E4);1))</t>
  </si>
  <si>
    <t>=WENN(ISTLEER(B5);"";KÜRZEN(MITTELWERT(B5:E5);1))</t>
  </si>
  <si>
    <t>Benotung von  Tests und Arbeiten</t>
  </si>
  <si>
    <t>volle Punktzahl:</t>
  </si>
  <si>
    <t>Punkte:</t>
  </si>
  <si>
    <t>Note:</t>
  </si>
  <si>
    <t>=SVERWEIS(B3;Punkteschlüssel;2;FALSCH)</t>
  </si>
  <si>
    <t>=SVERWEIS(B3;K1:L101;2;FALSCH)</t>
  </si>
  <si>
    <t>=ZEILE()</t>
  </si>
  <si>
    <t>=Spalte()</t>
  </si>
  <si>
    <t>=LINKS(A4;1)</t>
  </si>
  <si>
    <t>=RECHTS(A4;2)</t>
  </si>
  <si>
    <t>John Doe</t>
  </si>
  <si>
    <t>Harry Potter</t>
  </si>
  <si>
    <t>Max Mustermann</t>
  </si>
  <si>
    <t>Lieschen Müller</t>
  </si>
  <si>
    <t>kompletter Name:</t>
  </si>
  <si>
    <t>Vorname:</t>
  </si>
  <si>
    <t>Nachname:</t>
  </si>
  <si>
    <t>Neu kombiniert</t>
  </si>
  <si>
    <t>=LINKS(A2;FINDEN(" ";A2;1)-1)</t>
  </si>
  <si>
    <t>=RECHTS(A2;LÄNGE(A2)-FINDEN(" ";A2))</t>
  </si>
  <si>
    <t>=D2 &amp; ", " &amp; B2</t>
  </si>
  <si>
    <t>Formel dazu:</t>
  </si>
  <si>
    <t>++</t>
  </si>
  <si>
    <t>+</t>
  </si>
  <si>
    <t>--</t>
  </si>
  <si>
    <t>-</t>
  </si>
  <si>
    <t>Kompetenzbewertung</t>
  </si>
  <si>
    <t>Note</t>
  </si>
  <si>
    <t>Hilfszahl</t>
  </si>
  <si>
    <t>Formel für Note:</t>
  </si>
  <si>
    <t>Formel für ++/--:</t>
  </si>
  <si>
    <t>Formel für Hilfszahl:</t>
  </si>
  <si>
    <t>=RUNDEN(6-5*(ZÄHLENWENN(B3:G3;"=++")*4+ZÄHLENWENN(B3:G3;"=+")*3+ZÄHLENWENN(B3:G3;"=0")*2+ZÄHLENWENN(B3:G3;"=-")*1)/(ANZAHL2(B3:G3)*4);1)</t>
  </si>
  <si>
    <t>=RUNDEN(SUMME(ZÄHLENWENN(B3:G3;"=++")*2;ZÄHLENWENN(B3:G3;"=+")*1;ZÄHLENWENN(B3:G3;"=-")*-1;ZÄHLENWENN(B3:G3;"=--")*-2)/(ANZAHL2(B3:G3));1)</t>
  </si>
  <si>
    <t>=WENN(I3&gt;1;"++";WENN(I3&gt;0;"+";WENN(I3=0;"+ oder -";WENN(I3&gt;-1;"-";"--"))))</t>
  </si>
  <si>
    <t>Durchschnitt
++/--</t>
  </si>
  <si>
    <t>Werte für ein Dropdown:</t>
  </si>
  <si>
    <t>Hund</t>
  </si>
  <si>
    <t>Katze</t>
  </si>
  <si>
    <t>Maus</t>
  </si>
  <si>
    <t>Geben Sie hier eine</t>
  </si>
  <si>
    <t xml:space="preserve"> Punktzahl von</t>
  </si>
  <si>
    <t xml:space="preserve"> 0 bis 100 ein:</t>
  </si>
  <si>
    <t>Wie beurteilen Sie</t>
  </si>
  <si>
    <t>diesen Vortrag?</t>
  </si>
  <si>
    <t>Eingabe Zahl:</t>
  </si>
  <si>
    <t>multipliziert mit 5 =</t>
  </si>
  <si>
    <t>beste Punktzahl:</t>
  </si>
  <si>
    <t>zweitbeste Punktzahl:</t>
  </si>
  <si>
    <t>niedrigste Punktzahl:</t>
  </si>
  <si>
    <t>zweitniedrigste Punktzahl:</t>
  </si>
  <si>
    <t>=KGRÖSSTE(B3:B10;1)</t>
  </si>
  <si>
    <t>=KGRÖSSTE(B3:B10;2)</t>
  </si>
  <si>
    <t>=KKLEINSTE(B3:B10;1)</t>
  </si>
  <si>
    <t>=KKLEINSTE(B3:B10;2)</t>
  </si>
  <si>
    <t>Anwesenheitsliste</t>
  </si>
  <si>
    <t>A</t>
  </si>
  <si>
    <t>E</t>
  </si>
  <si>
    <t>F</t>
  </si>
  <si>
    <t>=A1</t>
  </si>
  <si>
    <t>='Zellen und Bereiche'!A1</t>
  </si>
  <si>
    <t>Formelnschreiben:</t>
  </si>
  <si>
    <r>
      <t xml:space="preserve">SET - Excelanwendungen - </t>
    </r>
    <r>
      <rPr>
        <sz val="6"/>
        <color theme="1"/>
        <rFont val="Calibri"/>
        <family val="2"/>
      </rPr>
      <t xml:space="preserve">© 2017 - </t>
    </r>
    <r>
      <rPr>
        <sz val="6"/>
        <color theme="1"/>
        <rFont val="Calibri"/>
        <family val="2"/>
        <scheme val="minor"/>
      </rPr>
      <t>S.Götz - Justus-von-Liebig-Schule Mannheim</t>
    </r>
  </si>
  <si>
    <t>Hefe</t>
  </si>
  <si>
    <t>Wasser</t>
  </si>
  <si>
    <t>Salz</t>
  </si>
  <si>
    <t>ASG</t>
  </si>
  <si>
    <t>Test</t>
  </si>
  <si>
    <t>Formel:</t>
  </si>
  <si>
    <t>gleicher Wert wie in Spalte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</si>
</sst>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
  </numFmts>
  <fonts count="25">
    <font>
      <sz val="11"/>
      <color theme="1"/>
      <name val="Calibri"/>
      <family val="2"/>
      <scheme val="minor"/>
    </font>
    <font>
      <b/>
      <i/>
      <u/>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i/>
      <sz val="12"/>
      <color theme="1"/>
      <name val="Arial"/>
      <family val="2"/>
    </font>
    <font>
      <i/>
      <u/>
      <sz val="12"/>
      <color theme="1"/>
      <name val="Arial"/>
      <family val="2"/>
    </font>
    <font>
      <b/>
      <i/>
      <u/>
      <sz val="12"/>
      <color theme="1"/>
      <name val="Arial"/>
      <family val="2"/>
    </font>
    <font>
      <b/>
      <i/>
      <sz val="11"/>
      <color theme="1"/>
      <name val="Calibri"/>
      <family val="2"/>
      <scheme val="minor"/>
    </font>
    <font>
      <b/>
      <i/>
      <u/>
      <sz val="14"/>
      <color theme="1"/>
      <name val="Calibri"/>
      <family val="2"/>
      <scheme val="minor"/>
    </font>
    <font>
      <b/>
      <sz val="14"/>
      <color theme="1"/>
      <name val="Calibri"/>
      <family val="2"/>
      <scheme val="minor"/>
    </font>
    <font>
      <sz val="11"/>
      <color theme="1"/>
      <name val="Arial"/>
      <family val="2"/>
    </font>
    <font>
      <b/>
      <i/>
      <u/>
      <sz val="12"/>
      <color indexed="9"/>
      <name val="Verdana"/>
      <family val="2"/>
    </font>
    <font>
      <sz val="9"/>
      <color indexed="9"/>
      <name val="Geneva"/>
      <family val="2"/>
    </font>
    <font>
      <sz val="8"/>
      <color indexed="9"/>
      <name val="Verdana"/>
      <family val="2"/>
    </font>
    <font>
      <sz val="10"/>
      <name val="Geneva"/>
      <family val="2"/>
    </font>
    <font>
      <b/>
      <i/>
      <sz val="10"/>
      <color indexed="9"/>
      <name val="Geneva"/>
      <family val="2"/>
    </font>
    <font>
      <sz val="8"/>
      <color indexed="81"/>
      <name val="Tahoma"/>
      <family val="2"/>
    </font>
    <font>
      <sz val="10"/>
      <name val="Arial"/>
      <family val="2"/>
    </font>
    <font>
      <sz val="9"/>
      <color indexed="81"/>
      <name val="Segoe UI"/>
      <family val="2"/>
    </font>
    <font>
      <b/>
      <sz val="9"/>
      <color indexed="81"/>
      <name val="Segoe UI"/>
      <family val="2"/>
    </font>
    <font>
      <sz val="8"/>
      <name val="Arial"/>
      <family val="2"/>
    </font>
    <font>
      <sz val="6"/>
      <color theme="1"/>
      <name val="Calibri"/>
      <family val="2"/>
      <scheme val="minor"/>
    </font>
    <font>
      <sz val="6"/>
      <color theme="1"/>
      <name val="Calibri"/>
      <family val="2"/>
    </font>
    <font>
      <b/>
      <u/>
      <sz val="11"/>
      <color rgb="FFFF0000"/>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24">
    <border>
      <left/>
      <right/>
      <top/>
      <bottom/>
      <diagonal/>
    </border>
    <border>
      <left/>
      <right/>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diagonal/>
    </border>
  </borders>
  <cellStyleXfs count="3">
    <xf numFmtId="0" fontId="0" fillId="0" borderId="0"/>
    <xf numFmtId="0" fontId="2" fillId="0" borderId="0"/>
    <xf numFmtId="0" fontId="18" fillId="0" borderId="0"/>
  </cellStyleXfs>
  <cellXfs count="114">
    <xf numFmtId="0" fontId="0" fillId="0" borderId="0" xfId="0"/>
    <xf numFmtId="0" fontId="0" fillId="2" borderId="0" xfId="0" applyFill="1"/>
    <xf numFmtId="0" fontId="0" fillId="0" borderId="0" xfId="0" quotePrefix="1"/>
    <xf numFmtId="0" fontId="1" fillId="0" borderId="0" xfId="0" applyFont="1"/>
    <xf numFmtId="0" fontId="0" fillId="0" borderId="0" xfId="0" applyBorder="1"/>
    <xf numFmtId="0" fontId="0" fillId="3" borderId="0" xfId="0" applyFill="1"/>
    <xf numFmtId="0" fontId="4" fillId="0" borderId="0" xfId="0" applyFont="1"/>
    <xf numFmtId="0" fontId="5" fillId="0" borderId="2" xfId="0" applyFont="1" applyBorder="1"/>
    <xf numFmtId="0" fontId="6" fillId="0" borderId="3" xfId="0" applyFont="1" applyBorder="1" applyAlignment="1">
      <alignment horizontal="right"/>
    </xf>
    <xf numFmtId="0" fontId="4" fillId="0" borderId="4" xfId="0" applyFont="1" applyBorder="1"/>
    <xf numFmtId="0" fontId="4" fillId="4" borderId="5" xfId="0" applyFont="1" applyFill="1" applyBorder="1"/>
    <xf numFmtId="0" fontId="4" fillId="4" borderId="6" xfId="0" applyFont="1" applyFill="1" applyBorder="1"/>
    <xf numFmtId="0" fontId="4" fillId="0" borderId="5" xfId="0" applyFont="1" applyBorder="1"/>
    <xf numFmtId="0" fontId="4" fillId="4" borderId="0" xfId="0" applyFont="1" applyFill="1"/>
    <xf numFmtId="0" fontId="4" fillId="0" borderId="7" xfId="0" applyFont="1" applyBorder="1"/>
    <xf numFmtId="0" fontId="4" fillId="0" borderId="1" xfId="0" applyFont="1" applyBorder="1"/>
    <xf numFmtId="0" fontId="4" fillId="0" borderId="0" xfId="0" applyFont="1" applyAlignment="1">
      <alignment horizontal="center"/>
    </xf>
    <xf numFmtId="0" fontId="7" fillId="0" borderId="0" xfId="0" applyFont="1"/>
    <xf numFmtId="0" fontId="9" fillId="0" borderId="0" xfId="0" applyFont="1"/>
    <xf numFmtId="0" fontId="0" fillId="0" borderId="8" xfId="0" applyBorder="1"/>
    <xf numFmtId="0" fontId="0" fillId="0" borderId="9" xfId="0" applyBorder="1"/>
    <xf numFmtId="0" fontId="0" fillId="0" borderId="10" xfId="0" applyBorder="1"/>
    <xf numFmtId="0" fontId="0" fillId="0" borderId="13" xfId="0" applyBorder="1"/>
    <xf numFmtId="0" fontId="0" fillId="0" borderId="14" xfId="0" applyBorder="1"/>
    <xf numFmtId="0" fontId="0" fillId="0" borderId="15" xfId="0" applyBorder="1"/>
    <xf numFmtId="0" fontId="0" fillId="5" borderId="11" xfId="0" applyFill="1" applyBorder="1"/>
    <xf numFmtId="0" fontId="1" fillId="0" borderId="0" xfId="0" applyFont="1" applyAlignment="1">
      <alignment horizontal="center"/>
    </xf>
    <xf numFmtId="0" fontId="1" fillId="0" borderId="9" xfId="0" applyFont="1" applyBorder="1" applyAlignment="1">
      <alignment horizontal="center"/>
    </xf>
    <xf numFmtId="0" fontId="1" fillId="5" borderId="12" xfId="0" applyFont="1" applyFill="1" applyBorder="1" applyAlignment="1">
      <alignment horizontal="center"/>
    </xf>
    <xf numFmtId="0" fontId="1" fillId="0" borderId="8" xfId="0" applyFont="1" applyBorder="1" applyAlignment="1">
      <alignment horizontal="center"/>
    </xf>
    <xf numFmtId="0" fontId="0" fillId="5" borderId="8" xfId="0" applyFill="1" applyBorder="1"/>
    <xf numFmtId="0" fontId="1" fillId="5" borderId="8" xfId="0" applyFont="1" applyFill="1" applyBorder="1" applyAlignment="1">
      <alignment horizontal="center"/>
    </xf>
    <xf numFmtId="0" fontId="10" fillId="5" borderId="8" xfId="0" applyFont="1" applyFill="1" applyBorder="1"/>
    <xf numFmtId="0" fontId="10" fillId="0" borderId="8" xfId="0" applyFont="1" applyBorder="1"/>
    <xf numFmtId="0" fontId="0" fillId="0" borderId="8" xfId="0" applyBorder="1" applyAlignment="1">
      <alignment horizontal="center"/>
    </xf>
    <xf numFmtId="0" fontId="3" fillId="0" borderId="8" xfId="0" applyFont="1" applyBorder="1" applyAlignment="1">
      <alignment horizontal="center"/>
    </xf>
    <xf numFmtId="164" fontId="1" fillId="5" borderId="8" xfId="0" applyNumberFormat="1" applyFont="1" applyFill="1" applyBorder="1" applyAlignment="1">
      <alignment horizontal="center"/>
    </xf>
    <xf numFmtId="2" fontId="1" fillId="0" borderId="8" xfId="0" applyNumberFormat="1" applyFont="1" applyBorder="1" applyAlignment="1">
      <alignment horizontal="center"/>
    </xf>
    <xf numFmtId="164" fontId="1" fillId="0" borderId="8" xfId="0" applyNumberFormat="1" applyFont="1" applyBorder="1" applyAlignment="1">
      <alignment horizontal="center"/>
    </xf>
    <xf numFmtId="0" fontId="3" fillId="0" borderId="8" xfId="0" applyFont="1" applyFill="1" applyBorder="1" applyAlignment="1">
      <alignment horizontal="center" vertical="center"/>
    </xf>
    <xf numFmtId="0" fontId="0" fillId="5" borderId="8" xfId="0" applyFill="1" applyBorder="1" applyAlignment="1">
      <alignment horizontal="center"/>
    </xf>
    <xf numFmtId="164" fontId="8" fillId="5" borderId="8" xfId="0" applyNumberFormat="1" applyFont="1" applyFill="1" applyBorder="1" applyAlignment="1">
      <alignment horizontal="center"/>
    </xf>
    <xf numFmtId="164" fontId="8" fillId="0" borderId="8" xfId="0" applyNumberFormat="1" applyFont="1" applyBorder="1" applyAlignment="1">
      <alignment horizontal="center"/>
    </xf>
    <xf numFmtId="0" fontId="11" fillId="5" borderId="11" xfId="1" applyFont="1" applyFill="1" applyBorder="1" applyAlignment="1">
      <alignment horizontal="center" vertical="center"/>
    </xf>
    <xf numFmtId="164" fontId="11" fillId="5" borderId="12" xfId="1" applyNumberFormat="1" applyFont="1" applyFill="1" applyBorder="1" applyAlignment="1">
      <alignment horizontal="center" vertical="center"/>
    </xf>
    <xf numFmtId="0" fontId="11" fillId="0" borderId="8" xfId="1" applyFont="1" applyBorder="1" applyAlignment="1">
      <alignment horizontal="center" vertical="center"/>
    </xf>
    <xf numFmtId="164" fontId="11" fillId="0" borderId="16" xfId="1" applyNumberFormat="1" applyFont="1" applyBorder="1" applyAlignment="1">
      <alignment horizontal="center" vertical="center"/>
    </xf>
    <xf numFmtId="0" fontId="0" fillId="0" borderId="0" xfId="0" applyAlignment="1">
      <alignment horizontal="center"/>
    </xf>
    <xf numFmtId="0" fontId="11" fillId="5" borderId="17" xfId="1" applyFont="1" applyFill="1" applyBorder="1" applyAlignment="1">
      <alignment horizontal="center" vertical="center"/>
    </xf>
    <xf numFmtId="164" fontId="11" fillId="5" borderId="18" xfId="1" applyNumberFormat="1" applyFont="1" applyFill="1" applyBorder="1" applyAlignment="1">
      <alignment horizontal="center" vertical="center"/>
    </xf>
    <xf numFmtId="0" fontId="11" fillId="0" borderId="14" xfId="1" applyFont="1" applyBorder="1" applyAlignment="1">
      <alignment horizontal="center" vertical="center"/>
    </xf>
    <xf numFmtId="164" fontId="11" fillId="0" borderId="15" xfId="1" applyNumberFormat="1" applyFont="1" applyBorder="1" applyAlignment="1">
      <alignment horizontal="center" vertical="center"/>
    </xf>
    <xf numFmtId="0" fontId="12" fillId="6" borderId="0" xfId="0" applyFont="1" applyFill="1"/>
    <xf numFmtId="0" fontId="13" fillId="6" borderId="0" xfId="0" applyFont="1" applyFill="1"/>
    <xf numFmtId="0" fontId="14" fillId="6" borderId="0" xfId="0" applyFont="1" applyFill="1"/>
    <xf numFmtId="0" fontId="15" fillId="0" borderId="0" xfId="0" applyFont="1"/>
    <xf numFmtId="0" fontId="16" fillId="6" borderId="4" xfId="0" applyFont="1" applyFill="1" applyBorder="1" applyAlignment="1">
      <alignment horizontal="center"/>
    </xf>
    <xf numFmtId="0" fontId="15" fillId="0" borderId="0" xfId="0" applyFont="1" applyAlignment="1">
      <alignment horizontal="center"/>
    </xf>
    <xf numFmtId="0" fontId="15" fillId="7" borderId="8" xfId="0" applyFont="1" applyFill="1" applyBorder="1"/>
    <xf numFmtId="0" fontId="15" fillId="8" borderId="8" xfId="0" applyFont="1" applyFill="1" applyBorder="1"/>
    <xf numFmtId="0" fontId="15" fillId="0" borderId="0" xfId="0" applyFont="1" applyFill="1" applyBorder="1"/>
    <xf numFmtId="164" fontId="0" fillId="5" borderId="8" xfId="0" applyNumberFormat="1" applyFill="1" applyBorder="1" applyAlignment="1">
      <alignment horizontal="center"/>
    </xf>
    <xf numFmtId="0" fontId="0" fillId="0" borderId="0" xfId="0" applyAlignment="1">
      <alignment horizontal="left"/>
    </xf>
    <xf numFmtId="0" fontId="0" fillId="0" borderId="0" xfId="0" quotePrefix="1" applyAlignment="1">
      <alignment horizontal="left"/>
    </xf>
    <xf numFmtId="0" fontId="3" fillId="5" borderId="8" xfId="0" applyFont="1" applyFill="1" applyBorder="1" applyAlignment="1">
      <alignment horizontal="center"/>
    </xf>
    <xf numFmtId="0" fontId="3" fillId="5" borderId="8" xfId="0" quotePrefix="1" applyFont="1" applyFill="1" applyBorder="1" applyAlignment="1">
      <alignment horizontal="center"/>
    </xf>
    <xf numFmtId="0" fontId="3" fillId="0" borderId="8" xfId="0" quotePrefix="1" applyFont="1" applyBorder="1" applyAlignment="1">
      <alignment horizontal="center"/>
    </xf>
    <xf numFmtId="0" fontId="0" fillId="0" borderId="0" xfId="0" applyAlignment="1">
      <alignment horizontal="right"/>
    </xf>
    <xf numFmtId="0" fontId="1" fillId="0" borderId="8" xfId="0" applyFont="1" applyBorder="1" applyAlignment="1">
      <alignment horizontal="center" vertical="center"/>
    </xf>
    <xf numFmtId="0" fontId="1" fillId="0" borderId="8" xfId="0" quotePrefix="1" applyFont="1" applyBorder="1" applyAlignment="1">
      <alignment horizontal="center" vertical="center" wrapText="1"/>
    </xf>
    <xf numFmtId="0" fontId="0" fillId="4" borderId="0" xfId="0" applyFill="1"/>
    <xf numFmtId="49" fontId="0" fillId="9" borderId="8" xfId="0" quotePrefix="1" applyNumberFormat="1" applyFill="1" applyBorder="1" applyProtection="1">
      <protection locked="0"/>
    </xf>
    <xf numFmtId="49" fontId="0" fillId="9" borderId="8" xfId="0" applyNumberFormat="1" applyFill="1" applyBorder="1" applyAlignment="1" applyProtection="1">
      <alignment horizontal="center"/>
      <protection locked="0"/>
    </xf>
    <xf numFmtId="49" fontId="0" fillId="9" borderId="8" xfId="0" quotePrefix="1" applyNumberFormat="1" applyFill="1" applyBorder="1" applyAlignment="1" applyProtection="1">
      <alignment horizontal="center"/>
      <protection locked="0"/>
    </xf>
    <xf numFmtId="0" fontId="0" fillId="2" borderId="8" xfId="0" applyFill="1" applyBorder="1" applyProtection="1">
      <protection locked="0"/>
    </xf>
    <xf numFmtId="0" fontId="0" fillId="0" borderId="3" xfId="0" applyBorder="1"/>
    <xf numFmtId="0" fontId="0" fillId="2" borderId="0" xfId="0" applyFill="1" applyProtection="1">
      <protection locked="0"/>
    </xf>
    <xf numFmtId="0" fontId="22" fillId="0" borderId="0" xfId="0" applyFont="1"/>
    <xf numFmtId="0" fontId="15" fillId="0" borderId="19" xfId="0" applyFont="1" applyBorder="1" applyProtection="1">
      <protection locked="0"/>
    </xf>
    <xf numFmtId="0" fontId="0" fillId="4" borderId="8" xfId="0" applyFill="1" applyBorder="1" applyProtection="1">
      <protection locked="0"/>
    </xf>
    <xf numFmtId="49" fontId="3" fillId="5" borderId="8" xfId="0" quotePrefix="1" applyNumberFormat="1" applyFont="1" applyFill="1" applyBorder="1" applyAlignment="1" applyProtection="1">
      <alignment horizontal="center"/>
      <protection locked="0"/>
    </xf>
    <xf numFmtId="49" fontId="3" fillId="5" borderId="8" xfId="0" applyNumberFormat="1" applyFont="1" applyFill="1" applyBorder="1" applyAlignment="1" applyProtection="1">
      <alignment horizontal="center"/>
      <protection locked="0"/>
    </xf>
    <xf numFmtId="49" fontId="3" fillId="0" borderId="8" xfId="0" applyNumberFormat="1" applyFont="1" applyBorder="1" applyAlignment="1" applyProtection="1">
      <alignment horizontal="center"/>
      <protection locked="0"/>
    </xf>
    <xf numFmtId="49" fontId="3" fillId="0" borderId="8" xfId="0" quotePrefix="1" applyNumberFormat="1" applyFont="1" applyBorder="1" applyAlignment="1" applyProtection="1">
      <alignment horizontal="center"/>
      <protection locked="0"/>
    </xf>
    <xf numFmtId="0" fontId="0" fillId="9" borderId="0" xfId="0" applyFill="1"/>
    <xf numFmtId="0" fontId="0" fillId="5" borderId="0" xfId="0" applyFill="1" applyAlignment="1">
      <alignment horizontal="center"/>
    </xf>
    <xf numFmtId="0" fontId="0" fillId="5" borderId="0" xfId="0" applyFill="1"/>
    <xf numFmtId="0" fontId="0" fillId="9" borderId="0" xfId="0" applyFill="1" applyProtection="1">
      <protection locked="0"/>
    </xf>
    <xf numFmtId="0" fontId="0" fillId="10" borderId="0" xfId="0" applyFill="1"/>
    <xf numFmtId="0" fontId="0" fillId="0" borderId="0" xfId="0" applyProtection="1">
      <protection locked="0"/>
    </xf>
    <xf numFmtId="0" fontId="0" fillId="10" borderId="0" xfId="0" applyFill="1" applyProtection="1">
      <protection locked="0"/>
    </xf>
    <xf numFmtId="0" fontId="1" fillId="5" borderId="8" xfId="0" applyFont="1" applyFill="1" applyBorder="1" applyAlignment="1" applyProtection="1">
      <alignment horizontal="center"/>
      <protection locked="0"/>
    </xf>
    <xf numFmtId="0" fontId="1" fillId="0" borderId="8" xfId="0" applyFont="1" applyBorder="1" applyAlignment="1" applyProtection="1">
      <alignment horizontal="center"/>
      <protection locked="0"/>
    </xf>
    <xf numFmtId="2" fontId="21" fillId="0" borderId="8" xfId="0" applyNumberFormat="1" applyFont="1" applyFill="1" applyBorder="1" applyAlignment="1" applyProtection="1">
      <alignment horizontal="center"/>
      <protection locked="0"/>
    </xf>
    <xf numFmtId="0" fontId="0" fillId="0" borderId="20" xfId="0" applyBorder="1"/>
    <xf numFmtId="0" fontId="0" fillId="0" borderId="21" xfId="0" applyBorder="1"/>
    <xf numFmtId="0" fontId="0" fillId="0" borderId="22" xfId="0" applyBorder="1"/>
    <xf numFmtId="0" fontId="0" fillId="0" borderId="6" xfId="0" applyBorder="1"/>
    <xf numFmtId="0" fontId="0" fillId="5" borderId="8" xfId="0" applyFill="1" applyBorder="1" applyProtection="1">
      <protection locked="0"/>
    </xf>
    <xf numFmtId="0" fontId="0" fillId="0" borderId="8" xfId="0" applyBorder="1" applyProtection="1">
      <protection locked="0"/>
    </xf>
    <xf numFmtId="0" fontId="3" fillId="0" borderId="23" xfId="0" applyFont="1" applyFill="1" applyBorder="1" applyAlignment="1">
      <alignment horizontal="center"/>
    </xf>
    <xf numFmtId="0" fontId="3" fillId="0" borderId="0" xfId="0" applyFont="1" applyFill="1" applyBorder="1" applyAlignment="1">
      <alignment horizontal="left"/>
    </xf>
    <xf numFmtId="165" fontId="1" fillId="0" borderId="8" xfId="0" applyNumberFormat="1" applyFont="1" applyBorder="1" applyAlignment="1">
      <alignment horizontal="center"/>
    </xf>
    <xf numFmtId="0" fontId="24" fillId="0" borderId="0" xfId="0" quotePrefix="1" applyFont="1"/>
    <xf numFmtId="0" fontId="0" fillId="5" borderId="8" xfId="0" applyFill="1" applyBorder="1" applyProtection="1"/>
    <xf numFmtId="0" fontId="0" fillId="0" borderId="8" xfId="0" applyBorder="1" applyProtection="1"/>
    <xf numFmtId="0" fontId="0" fillId="5" borderId="11" xfId="0" applyFill="1" applyBorder="1" applyProtection="1">
      <protection locked="0"/>
    </xf>
    <xf numFmtId="0" fontId="0" fillId="0" borderId="14" xfId="0" applyBorder="1" applyProtection="1">
      <protection locked="0"/>
    </xf>
    <xf numFmtId="0" fontId="4" fillId="9" borderId="4" xfId="0" applyFont="1" applyFill="1" applyBorder="1" applyAlignment="1">
      <alignment horizontal="center"/>
    </xf>
    <xf numFmtId="0" fontId="4" fillId="10" borderId="4" xfId="0" applyFont="1" applyFill="1" applyBorder="1" applyAlignment="1">
      <alignment horizontal="center"/>
    </xf>
    <xf numFmtId="20" fontId="0" fillId="10" borderId="0" xfId="0" applyNumberFormat="1" applyFill="1" applyProtection="1">
      <protection locked="0"/>
    </xf>
    <xf numFmtId="0" fontId="0" fillId="11" borderId="0" xfId="0" applyFill="1" applyProtection="1">
      <protection locked="0"/>
    </xf>
    <xf numFmtId="0" fontId="0" fillId="0" borderId="0" xfId="0" applyBorder="1" applyProtection="1">
      <protection locked="0"/>
    </xf>
    <xf numFmtId="0" fontId="0" fillId="0" borderId="1" xfId="0" applyBorder="1" applyProtection="1">
      <protection locked="0"/>
    </xf>
  </cellXfs>
  <cellStyles count="3">
    <cellStyle name="Standard" xfId="0" builtinId="0"/>
    <cellStyle name="Standard 2" xfId="1" xr:uid="{00000000-0005-0000-0000-000001000000}"/>
    <cellStyle name="Standard 3" xfId="2" xr:uid="{00000000-0005-0000-0000-000002000000}"/>
  </cellStyles>
  <dxfs count="14">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7" tint="-0.499984740745262"/>
      </font>
      <fill>
        <patternFill>
          <bgColor theme="7" tint="0.39994506668294322"/>
        </patternFill>
      </fill>
    </dxf>
    <dxf>
      <fill>
        <patternFill>
          <bgColor theme="2" tint="-9.9948118533890809E-2"/>
        </patternFill>
      </fill>
    </dxf>
    <dxf>
      <font>
        <color theme="5" tint="-0.499984740745262"/>
      </font>
      <fill>
        <patternFill>
          <bgColor theme="5" tint="0.39994506668294322"/>
        </patternFill>
      </fill>
    </dxf>
    <dxf>
      <font>
        <color theme="9" tint="-0.24994659260841701"/>
      </font>
      <fill>
        <patternFill>
          <bgColor theme="9" tint="0.79998168889431442"/>
        </patternFill>
      </fill>
    </dxf>
    <dxf>
      <font>
        <color rgb="FFC00000"/>
      </font>
      <fill>
        <patternFill>
          <bgColor rgb="FFFEA0A7"/>
        </patternFill>
      </fill>
    </dxf>
  </dxfs>
  <tableStyles count="0" defaultTableStyle="TableStyleMedium2" defaultPivotStyle="PivotStyleLight16"/>
  <colors>
    <mruColors>
      <color rgb="FFFEA0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7</xdr:col>
      <xdr:colOff>449580</xdr:colOff>
      <xdr:row>1</xdr:row>
      <xdr:rowOff>129540</xdr:rowOff>
    </xdr:from>
    <xdr:to>
      <xdr:col>13</xdr:col>
      <xdr:colOff>91440</xdr:colOff>
      <xdr:row>11</xdr:row>
      <xdr:rowOff>38100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156960" y="312420"/>
          <a:ext cx="4396740" cy="1737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Bereich C6:D6 wurde als Bereich</a:t>
          </a:r>
          <a:r>
            <a:rPr lang="de-DE" sz="1100" baseline="0"/>
            <a:t> "Testbereich" benannt.</a:t>
          </a:r>
        </a:p>
        <a:p>
          <a:endParaRPr lang="de-DE" sz="1100" baseline="0"/>
        </a:p>
        <a:p>
          <a:r>
            <a:rPr lang="de-DE" sz="1100" baseline="0"/>
            <a:t>Der Bereich D9:E12 wurde auch als Bereich "Testzahlen" benannt.</a:t>
          </a:r>
        </a:p>
        <a:p>
          <a:endParaRPr lang="de-DE" sz="1100" baseline="0"/>
        </a:p>
        <a:p>
          <a:r>
            <a:rPr lang="de-DE" sz="1100" baseline="0"/>
            <a:t>Das kann man sehen, wenn man ihn markiert und oben links in das Adressfeld über Spalte A schaut.</a:t>
          </a:r>
        </a:p>
        <a:p>
          <a:endParaRPr lang="de-DE" sz="1100" baseline="0"/>
        </a:p>
        <a:p>
          <a:r>
            <a:rPr lang="de-DE" sz="1100" baseline="0"/>
            <a:t>Die Bereichsnamen können in Formeln verwendet werden!!!</a:t>
          </a:r>
        </a:p>
        <a:p>
          <a:endParaRPr lang="de-DE" sz="1100" baseline="0"/>
        </a:p>
        <a:p>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12</xdr:row>
      <xdr:rowOff>0</xdr:rowOff>
    </xdr:from>
    <xdr:to>
      <xdr:col>9</xdr:col>
      <xdr:colOff>127635</xdr:colOff>
      <xdr:row>17</xdr:row>
      <xdr:rowOff>76200</xdr:rowOff>
    </xdr:to>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3810000" y="2714625"/>
          <a:ext cx="4213860" cy="10287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rtl="0" eaLnBrk="1" latinLnBrk="0" hangingPunct="1"/>
          <a:r>
            <a:rPr lang="de-DE" sz="1100">
              <a:solidFill>
                <a:schemeClr val="dk1"/>
              </a:solidFill>
              <a:effectLst/>
              <a:latin typeface="+mn-lt"/>
              <a:ea typeface="+mn-ea"/>
              <a:cs typeface="+mn-cs"/>
            </a:rPr>
            <a:t> Die Funktion UND wird häufig verwendet, um den Nutzen anderer Funktionen zu erhöhen, mit denen Wahrheitsprüfungen ausgeführt werden, z.B. die Funktion WENN</a:t>
          </a:r>
        </a:p>
        <a:p>
          <a:pPr rtl="0" eaLnBrk="1" latinLnBrk="0" hangingPunct="1"/>
          <a:endParaRPr lang="de-DE"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Die Prüfung ist nur bestanden, wenn ALLE 4 Teile 4,4 oder besser sind!</a:t>
          </a:r>
          <a:endParaRPr lang="de-DE">
            <a:effectLst/>
          </a:endParaRPr>
        </a:p>
        <a:p>
          <a:pPr rtl="0" eaLnBrk="1" latinLnBrk="0" hangingPunct="1"/>
          <a:endParaRPr lang="de-DE">
            <a:effectLst/>
          </a:endParaRPr>
        </a:p>
        <a:p>
          <a:endParaRPr lang="de-DE" sz="1100" baseline="0"/>
        </a:p>
        <a:p>
          <a:endParaRPr lang="de-D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403860</xdr:colOff>
      <xdr:row>10</xdr:row>
      <xdr:rowOff>66675</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5334000" y="1857375"/>
          <a:ext cx="4213860" cy="542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baseline="0"/>
            <a:t>"Tabellenkosmetik" um "hässliche" Fehlermeldungen wegzubekommen!</a:t>
          </a:r>
        </a:p>
        <a:p>
          <a:endParaRPr lang="de-DE" sz="1100" baseline="0"/>
        </a:p>
        <a:p>
          <a:endParaRPr lang="de-DE"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11</xdr:row>
      <xdr:rowOff>123825</xdr:rowOff>
    </xdr:from>
    <xdr:to>
      <xdr:col>12</xdr:col>
      <xdr:colOff>171450</xdr:colOff>
      <xdr:row>14</xdr:row>
      <xdr:rowOff>114300</xdr:rowOff>
    </xdr:to>
    <xdr:sp macro="" textlink="">
      <xdr:nvSpPr>
        <xdr:cNvPr id="4" name="Textfeld 3">
          <a:extLst>
            <a:ext uri="{FF2B5EF4-FFF2-40B4-BE49-F238E27FC236}">
              <a16:creationId xmlns:a16="http://schemas.microsoft.com/office/drawing/2014/main" id="{00000000-0008-0000-0C00-000004000000}"/>
            </a:ext>
          </a:extLst>
        </xdr:cNvPr>
        <xdr:cNvSpPr txBox="1"/>
      </xdr:nvSpPr>
      <xdr:spPr>
        <a:xfrm>
          <a:off x="76200" y="2647950"/>
          <a:ext cx="6629400" cy="5619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Um die verwendeten</a:t>
          </a:r>
          <a:r>
            <a:rPr lang="de-DE" sz="1100" baseline="0"/>
            <a:t> Regeln zu sehen, markieren Sie die Bereiche (z.B. B3:B10) mit der Maus und klicken im Register "Start" auf "Bedingte Formatierung" "Regeln verwalten"!</a:t>
          </a:r>
          <a:endParaRPr lang="de-DE"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142875</xdr:colOff>
      <xdr:row>5</xdr:row>
      <xdr:rowOff>161925</xdr:rowOff>
    </xdr:from>
    <xdr:to>
      <xdr:col>8</xdr:col>
      <xdr:colOff>571500</xdr:colOff>
      <xdr:row>7</xdr:row>
      <xdr:rowOff>161925</xdr:rowOff>
    </xdr:to>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3190875" y="1323975"/>
          <a:ext cx="3476625" cy="4857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HWK Punkte</a:t>
          </a:r>
          <a:r>
            <a:rPr lang="de-DE" sz="1100" baseline="0"/>
            <a:t> nach einem Schlüssel in Noten umrechnen. Sie können beliebige Punkte bei den Schülern eingeben.</a:t>
          </a:r>
        </a:p>
        <a:p>
          <a:endParaRPr lang="de-DE" sz="1100" baseline="0"/>
        </a:p>
        <a:p>
          <a:endParaRPr lang="de-D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390525</xdr:colOff>
      <xdr:row>5</xdr:row>
      <xdr:rowOff>171450</xdr:rowOff>
    </xdr:from>
    <xdr:to>
      <xdr:col>10</xdr:col>
      <xdr:colOff>32385</xdr:colOff>
      <xdr:row>8</xdr:row>
      <xdr:rowOff>142875</xdr:rowOff>
    </xdr:to>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3438525" y="1123950"/>
          <a:ext cx="4213860" cy="542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Bei</a:t>
          </a:r>
          <a:r>
            <a:rPr lang="de-DE" sz="1100" baseline="0"/>
            <a:t> komplexeren Formeln, kann es nötig sein Zeilen und Spalten auszulesen oder nur bestimmte Zeichen von links oder von rechts!</a:t>
          </a:r>
          <a:r>
            <a:rPr lang="de-DE" sz="1100"/>
            <a:t> </a:t>
          </a:r>
          <a:endParaRPr lang="de-DE" sz="1100" baseline="0"/>
        </a:p>
        <a:p>
          <a:endParaRPr lang="de-DE" sz="1100" baseline="0"/>
        </a:p>
        <a:p>
          <a:endParaRPr lang="de-DE"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7</xdr:row>
      <xdr:rowOff>0</xdr:rowOff>
    </xdr:from>
    <xdr:to>
      <xdr:col>5</xdr:col>
      <xdr:colOff>622935</xdr:colOff>
      <xdr:row>12</xdr:row>
      <xdr:rowOff>114300</xdr:rowOff>
    </xdr:to>
    <xdr:sp macro="" textlink="">
      <xdr:nvSpPr>
        <xdr:cNvPr id="2" name="Textfeld 1">
          <a:extLst>
            <a:ext uri="{FF2B5EF4-FFF2-40B4-BE49-F238E27FC236}">
              <a16:creationId xmlns:a16="http://schemas.microsoft.com/office/drawing/2014/main" id="{00000000-0008-0000-0F00-000002000000}"/>
            </a:ext>
          </a:extLst>
        </xdr:cNvPr>
        <xdr:cNvSpPr txBox="1"/>
      </xdr:nvSpPr>
      <xdr:spPr>
        <a:xfrm>
          <a:off x="3829050" y="1333500"/>
          <a:ext cx="4213860" cy="1066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Die Namen in den gelben</a:t>
          </a:r>
          <a:r>
            <a:rPr lang="de-DE" sz="1100" baseline="0"/>
            <a:t> Feldern werden z.B. in Vor- und Nachname geteilt (blau) oder auch neu kombiniert (grün).</a:t>
          </a:r>
        </a:p>
        <a:p>
          <a:endParaRPr lang="de-DE" sz="1100" baseline="0"/>
        </a:p>
        <a:p>
          <a:r>
            <a:rPr lang="de-DE" sz="1100" baseline="0"/>
            <a:t>Das funktioniert auch anders herum, dann muss über "FINDEN" nicht das Leerzeichen " " gesucht werden, sondern das Komma ",".</a:t>
          </a:r>
        </a:p>
        <a:p>
          <a:endParaRPr lang="de-DE" sz="1100" baseline="0"/>
        </a:p>
        <a:p>
          <a:endParaRPr lang="de-DE"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327660</xdr:colOff>
      <xdr:row>11</xdr:row>
      <xdr:rowOff>167640</xdr:rowOff>
    </xdr:from>
    <xdr:to>
      <xdr:col>13</xdr:col>
      <xdr:colOff>472440</xdr:colOff>
      <xdr:row>17</xdr:row>
      <xdr:rowOff>15240</xdr:rowOff>
    </xdr:to>
    <xdr:sp macro="" textlink="">
      <xdr:nvSpPr>
        <xdr:cNvPr id="2" name="Textfeld 1">
          <a:extLst>
            <a:ext uri="{FF2B5EF4-FFF2-40B4-BE49-F238E27FC236}">
              <a16:creationId xmlns:a16="http://schemas.microsoft.com/office/drawing/2014/main" id="{00000000-0008-0000-1000-000002000000}"/>
            </a:ext>
          </a:extLst>
        </xdr:cNvPr>
        <xdr:cNvSpPr txBox="1"/>
      </xdr:nvSpPr>
      <xdr:spPr>
        <a:xfrm>
          <a:off x="327660" y="2636520"/>
          <a:ext cx="10447020"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u="sng"/>
            <a:t>Anmerkung</a:t>
          </a:r>
          <a:r>
            <a:rPr lang="de-DE" sz="1100"/>
            <a:t>:</a:t>
          </a:r>
          <a:endParaRPr lang="de-DE" sz="1100" baseline="0"/>
        </a:p>
        <a:p>
          <a:r>
            <a:rPr lang="de-DE" sz="1100" baseline="0"/>
            <a:t>Die Hilfszahl wird eigentlich nicht benötigt. Sie soll nur die Formel, um den ++/-- Durchschnitt zu ermitteln schlanker halten. Will man auf sie verzichten, muss man in der 3. Formel jedes "I3" mit der Formel für die Hilfszahl ersetzen. Alternativ ist es da sinnvoller die Hilfszahl zu ermitteln und die Spalte einfach auszublenden.</a:t>
          </a:r>
        </a:p>
        <a:p>
          <a:endParaRPr lang="de-DE" sz="1100" baseline="0"/>
        </a:p>
        <a:p>
          <a:r>
            <a:rPr lang="de-DE" sz="1100" baseline="0"/>
            <a:t>Sollte ein Schüler genau gleich viele "+" und "-" haben steht er auf Note 3,5. Ob der Lehrer im dann ein "+" oder "-" für die Kompetenz gibt muss er entscheiden</a:t>
          </a:r>
          <a:endParaRPr lang="de-DE"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441960</xdr:colOff>
      <xdr:row>16</xdr:row>
      <xdr:rowOff>91440</xdr:rowOff>
    </xdr:from>
    <xdr:to>
      <xdr:col>14</xdr:col>
      <xdr:colOff>450989</xdr:colOff>
      <xdr:row>33</xdr:row>
      <xdr:rowOff>115813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9631680" y="3017520"/>
          <a:ext cx="3971429" cy="3133333"/>
        </a:xfrm>
        <a:prstGeom prst="rect">
          <a:avLst/>
        </a:prstGeom>
      </xdr:spPr>
    </xdr:pic>
    <xdr:clientData/>
  </xdr:twoCellAnchor>
  <xdr:twoCellAnchor editAs="oneCell">
    <xdr:from>
      <xdr:col>3</xdr:col>
      <xdr:colOff>1097280</xdr:colOff>
      <xdr:row>14</xdr:row>
      <xdr:rowOff>167640</xdr:rowOff>
    </xdr:from>
    <xdr:to>
      <xdr:col>8</xdr:col>
      <xdr:colOff>260489</xdr:colOff>
      <xdr:row>32</xdr:row>
      <xdr:rowOff>9133</xdr:rowOff>
    </xdr:to>
    <xdr:pic>
      <xdr:nvPicPr>
        <xdr:cNvPr id="3" name="Grafik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4686300" y="2727960"/>
          <a:ext cx="3971429" cy="3133333"/>
        </a:xfrm>
        <a:prstGeom prst="rect">
          <a:avLst/>
        </a:prstGeom>
      </xdr:spPr>
    </xdr:pic>
    <xdr:clientData/>
  </xdr:twoCellAnchor>
  <xdr:twoCellAnchor editAs="oneCell">
    <xdr:from>
      <xdr:col>0</xdr:col>
      <xdr:colOff>68580</xdr:colOff>
      <xdr:row>16</xdr:row>
      <xdr:rowOff>152400</xdr:rowOff>
    </xdr:from>
    <xdr:to>
      <xdr:col>3</xdr:col>
      <xdr:colOff>450989</xdr:colOff>
      <xdr:row>33</xdr:row>
      <xdr:rowOff>176773</xdr:rowOff>
    </xdr:to>
    <xdr:pic>
      <xdr:nvPicPr>
        <xdr:cNvPr id="4" name="Grafik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3"/>
        <a:stretch>
          <a:fillRect/>
        </a:stretch>
      </xdr:blipFill>
      <xdr:spPr>
        <a:xfrm>
          <a:off x="68580" y="3078480"/>
          <a:ext cx="3971429" cy="3133333"/>
        </a:xfrm>
        <a:prstGeom prst="rect">
          <a:avLst/>
        </a:prstGeom>
      </xdr:spPr>
    </xdr:pic>
    <xdr:clientData/>
  </xdr:twoCellAnchor>
  <xdr:twoCellAnchor editAs="oneCell">
    <xdr:from>
      <xdr:col>2</xdr:col>
      <xdr:colOff>510540</xdr:colOff>
      <xdr:row>0</xdr:row>
      <xdr:rowOff>53340</xdr:rowOff>
    </xdr:from>
    <xdr:to>
      <xdr:col>10</xdr:col>
      <xdr:colOff>459321</xdr:colOff>
      <xdr:row>5</xdr:row>
      <xdr:rowOff>173709</xdr:rowOff>
    </xdr:to>
    <xdr:pic>
      <xdr:nvPicPr>
        <xdr:cNvPr id="5" name="Grafik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4"/>
        <a:srcRect r="36769" b="84911"/>
        <a:stretch/>
      </xdr:blipFill>
      <xdr:spPr>
        <a:xfrm>
          <a:off x="3307080" y="53340"/>
          <a:ext cx="7134441" cy="1034769"/>
        </a:xfrm>
        <a:prstGeom prst="rect">
          <a:avLst/>
        </a:prstGeom>
      </xdr:spPr>
    </xdr:pic>
    <xdr:clientData/>
  </xdr:twoCellAnchor>
  <xdr:twoCellAnchor>
    <xdr:from>
      <xdr:col>9</xdr:col>
      <xdr:colOff>15240</xdr:colOff>
      <xdr:row>3</xdr:row>
      <xdr:rowOff>30480</xdr:rowOff>
    </xdr:from>
    <xdr:to>
      <xdr:col>10</xdr:col>
      <xdr:colOff>297180</xdr:colOff>
      <xdr:row>5</xdr:row>
      <xdr:rowOff>30480</xdr:rowOff>
    </xdr:to>
    <xdr:sp macro="" textlink="">
      <xdr:nvSpPr>
        <xdr:cNvPr id="6" name="Rechteck: abgerundete Ecken 5">
          <a:extLst>
            <a:ext uri="{FF2B5EF4-FFF2-40B4-BE49-F238E27FC236}">
              <a16:creationId xmlns:a16="http://schemas.microsoft.com/office/drawing/2014/main" id="{00000000-0008-0000-1100-000006000000}"/>
            </a:ext>
          </a:extLst>
        </xdr:cNvPr>
        <xdr:cNvSpPr/>
      </xdr:nvSpPr>
      <xdr:spPr>
        <a:xfrm>
          <a:off x="9204960" y="579120"/>
          <a:ext cx="1074420" cy="3657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708660</xdr:colOff>
      <xdr:row>0</xdr:row>
      <xdr:rowOff>91440</xdr:rowOff>
    </xdr:from>
    <xdr:to>
      <xdr:col>14</xdr:col>
      <xdr:colOff>320040</xdr:colOff>
      <xdr:row>5</xdr:row>
      <xdr:rowOff>114300</xdr:rowOff>
    </xdr:to>
    <xdr:sp macro="" textlink="">
      <xdr:nvSpPr>
        <xdr:cNvPr id="7" name="Rechteck: abgerundete Ecken 6">
          <a:extLst>
            <a:ext uri="{FF2B5EF4-FFF2-40B4-BE49-F238E27FC236}">
              <a16:creationId xmlns:a16="http://schemas.microsoft.com/office/drawing/2014/main" id="{00000000-0008-0000-1100-000007000000}"/>
            </a:ext>
          </a:extLst>
        </xdr:cNvPr>
        <xdr:cNvSpPr/>
      </xdr:nvSpPr>
      <xdr:spPr>
        <a:xfrm>
          <a:off x="10690860" y="91440"/>
          <a:ext cx="2781300" cy="93726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Über</a:t>
          </a:r>
          <a:r>
            <a:rPr lang="de-DE" sz="1100" baseline="0">
              <a:solidFill>
                <a:sysClr val="windowText" lastClr="000000"/>
              </a:solidFill>
            </a:rPr>
            <a:t> das Register Daten - Datenüberprüfung können Sie die möglichen Eingaben in eine Zelle einschränken oder Dropdowns generieren!</a:t>
          </a:r>
          <a:endParaRPr lang="de-DE" sz="1100">
            <a:solidFill>
              <a:sysClr val="windowText" lastClr="000000"/>
            </a:solidFill>
          </a:endParaRPr>
        </a:p>
      </xdr:txBody>
    </xdr:sp>
    <xdr:clientData/>
  </xdr:twoCellAnchor>
  <xdr:twoCellAnchor>
    <xdr:from>
      <xdr:col>0</xdr:col>
      <xdr:colOff>144780</xdr:colOff>
      <xdr:row>35</xdr:row>
      <xdr:rowOff>7620</xdr:rowOff>
    </xdr:from>
    <xdr:to>
      <xdr:col>2</xdr:col>
      <xdr:colOff>129540</xdr:colOff>
      <xdr:row>42</xdr:row>
      <xdr:rowOff>133350</xdr:rowOff>
    </xdr:to>
    <xdr:sp macro="" textlink="">
      <xdr:nvSpPr>
        <xdr:cNvPr id="8" name="Rechteck: abgerundete Ecken 7">
          <a:extLst>
            <a:ext uri="{FF2B5EF4-FFF2-40B4-BE49-F238E27FC236}">
              <a16:creationId xmlns:a16="http://schemas.microsoft.com/office/drawing/2014/main" id="{00000000-0008-0000-1100-000008000000}"/>
            </a:ext>
          </a:extLst>
        </xdr:cNvPr>
        <xdr:cNvSpPr/>
      </xdr:nvSpPr>
      <xdr:spPr>
        <a:xfrm>
          <a:off x="144780" y="6675120"/>
          <a:ext cx="2708910" cy="145923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Hier sind</a:t>
          </a:r>
          <a:r>
            <a:rPr lang="de-DE" sz="1100" baseline="0">
              <a:solidFill>
                <a:sysClr val="windowText" lastClr="000000"/>
              </a:solidFill>
            </a:rPr>
            <a:t> die gelben Zellen als ein Bereich mit dem Namen "Bereichsname" definiert.</a:t>
          </a:r>
        </a:p>
        <a:p>
          <a:pPr algn="l"/>
          <a:endParaRPr lang="de-DE" sz="1100" baseline="0">
            <a:solidFill>
              <a:sysClr val="windowText" lastClr="000000"/>
            </a:solidFill>
          </a:endParaRPr>
        </a:p>
        <a:p>
          <a:pPr algn="l"/>
          <a:r>
            <a:rPr lang="de-DE" sz="1100" baseline="0">
              <a:solidFill>
                <a:sysClr val="windowText" lastClr="000000"/>
              </a:solidFill>
            </a:rPr>
            <a:t>Alle Werte die Sie darin eingeben können in dem Dropdown in B1 ausgewählt werden!</a:t>
          </a:r>
          <a:endParaRPr lang="de-DE" sz="1100">
            <a:solidFill>
              <a:sysClr val="windowText" lastClr="000000"/>
            </a:solidFill>
          </a:endParaRPr>
        </a:p>
      </xdr:txBody>
    </xdr:sp>
    <xdr:clientData/>
  </xdr:twoCellAnchor>
  <xdr:twoCellAnchor>
    <xdr:from>
      <xdr:col>1</xdr:col>
      <xdr:colOff>449580</xdr:colOff>
      <xdr:row>1</xdr:row>
      <xdr:rowOff>68580</xdr:rowOff>
    </xdr:from>
    <xdr:to>
      <xdr:col>1</xdr:col>
      <xdr:colOff>754380</xdr:colOff>
      <xdr:row>16</xdr:row>
      <xdr:rowOff>152400</xdr:rowOff>
    </xdr:to>
    <xdr:cxnSp macro="">
      <xdr:nvCxnSpPr>
        <xdr:cNvPr id="10" name="Gerade Verbindung mit Pfeil 9">
          <a:extLst>
            <a:ext uri="{FF2B5EF4-FFF2-40B4-BE49-F238E27FC236}">
              <a16:creationId xmlns:a16="http://schemas.microsoft.com/office/drawing/2014/main" id="{00000000-0008-0000-1100-00000A000000}"/>
            </a:ext>
          </a:extLst>
        </xdr:cNvPr>
        <xdr:cNvCxnSpPr/>
      </xdr:nvCxnSpPr>
      <xdr:spPr>
        <a:xfrm flipH="1" flipV="1">
          <a:off x="2004060" y="251460"/>
          <a:ext cx="304800" cy="282702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1013460</xdr:colOff>
      <xdr:row>28</xdr:row>
      <xdr:rowOff>38100</xdr:rowOff>
    </xdr:from>
    <xdr:to>
      <xdr:col>1</xdr:col>
      <xdr:colOff>563880</xdr:colOff>
      <xdr:row>34</xdr:row>
      <xdr:rowOff>160020</xdr:rowOff>
    </xdr:to>
    <xdr:cxnSp macro="">
      <xdr:nvCxnSpPr>
        <xdr:cNvPr id="13" name="Gerade Verbindung mit Pfeil 12">
          <a:extLst>
            <a:ext uri="{FF2B5EF4-FFF2-40B4-BE49-F238E27FC236}">
              <a16:creationId xmlns:a16="http://schemas.microsoft.com/office/drawing/2014/main" id="{00000000-0008-0000-1100-00000D000000}"/>
            </a:ext>
          </a:extLst>
        </xdr:cNvPr>
        <xdr:cNvCxnSpPr/>
      </xdr:nvCxnSpPr>
      <xdr:spPr>
        <a:xfrm flipH="1" flipV="1">
          <a:off x="1013460" y="5158740"/>
          <a:ext cx="1104900" cy="12192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701040</xdr:colOff>
      <xdr:row>12</xdr:row>
      <xdr:rowOff>45720</xdr:rowOff>
    </xdr:from>
    <xdr:to>
      <xdr:col>5</xdr:col>
      <xdr:colOff>289560</xdr:colOff>
      <xdr:row>19</xdr:row>
      <xdr:rowOff>175260</xdr:rowOff>
    </xdr:to>
    <xdr:cxnSp macro="">
      <xdr:nvCxnSpPr>
        <xdr:cNvPr id="15" name="Gerade Verbindung mit Pfeil 14">
          <a:extLst>
            <a:ext uri="{FF2B5EF4-FFF2-40B4-BE49-F238E27FC236}">
              <a16:creationId xmlns:a16="http://schemas.microsoft.com/office/drawing/2014/main" id="{00000000-0008-0000-1100-00000F000000}"/>
            </a:ext>
          </a:extLst>
        </xdr:cNvPr>
        <xdr:cNvCxnSpPr/>
      </xdr:nvCxnSpPr>
      <xdr:spPr>
        <a:xfrm flipH="1" flipV="1">
          <a:off x="5509260" y="2240280"/>
          <a:ext cx="381000" cy="14097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609600</xdr:colOff>
      <xdr:row>11</xdr:row>
      <xdr:rowOff>30480</xdr:rowOff>
    </xdr:from>
    <xdr:to>
      <xdr:col>10</xdr:col>
      <xdr:colOff>83820</xdr:colOff>
      <xdr:row>25</xdr:row>
      <xdr:rowOff>175260</xdr:rowOff>
    </xdr:to>
    <xdr:cxnSp macro="">
      <xdr:nvCxnSpPr>
        <xdr:cNvPr id="17" name="Gerade Verbindung mit Pfeil 16">
          <a:extLst>
            <a:ext uri="{FF2B5EF4-FFF2-40B4-BE49-F238E27FC236}">
              <a16:creationId xmlns:a16="http://schemas.microsoft.com/office/drawing/2014/main" id="{00000000-0008-0000-1100-000011000000}"/>
            </a:ext>
          </a:extLst>
        </xdr:cNvPr>
        <xdr:cNvCxnSpPr/>
      </xdr:nvCxnSpPr>
      <xdr:spPr>
        <a:xfrm flipH="1" flipV="1">
          <a:off x="9006840" y="2042160"/>
          <a:ext cx="1059180" cy="27051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426720</xdr:colOff>
      <xdr:row>32</xdr:row>
      <xdr:rowOff>129540</xdr:rowOff>
    </xdr:from>
    <xdr:to>
      <xdr:col>7</xdr:col>
      <xdr:colOff>830580</xdr:colOff>
      <xdr:row>36</xdr:row>
      <xdr:rowOff>144780</xdr:rowOff>
    </xdr:to>
    <xdr:sp macro="" textlink="">
      <xdr:nvSpPr>
        <xdr:cNvPr id="19" name="Rechteck: abgerundete Ecken 18">
          <a:extLst>
            <a:ext uri="{FF2B5EF4-FFF2-40B4-BE49-F238E27FC236}">
              <a16:creationId xmlns:a16="http://schemas.microsoft.com/office/drawing/2014/main" id="{00000000-0008-0000-1100-000013000000}"/>
            </a:ext>
          </a:extLst>
        </xdr:cNvPr>
        <xdr:cNvSpPr/>
      </xdr:nvSpPr>
      <xdr:spPr>
        <a:xfrm>
          <a:off x="5234940" y="5981700"/>
          <a:ext cx="2781300" cy="74676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Hier dürfen nur ganze Zahlen zwischen 0 und 100 eingegeben werden. Ansonstten erscheint eine Fehlermeldung!</a:t>
          </a:r>
        </a:p>
      </xdr:txBody>
    </xdr:sp>
    <xdr:clientData/>
  </xdr:twoCellAnchor>
  <xdr:twoCellAnchor>
    <xdr:from>
      <xdr:col>10</xdr:col>
      <xdr:colOff>274320</xdr:colOff>
      <xdr:row>34</xdr:row>
      <xdr:rowOff>53340</xdr:rowOff>
    </xdr:from>
    <xdr:to>
      <xdr:col>13</xdr:col>
      <xdr:colOff>678180</xdr:colOff>
      <xdr:row>37</xdr:row>
      <xdr:rowOff>68580</xdr:rowOff>
    </xdr:to>
    <xdr:sp macro="" textlink="">
      <xdr:nvSpPr>
        <xdr:cNvPr id="20" name="Rechteck: abgerundete Ecken 19">
          <a:extLst>
            <a:ext uri="{FF2B5EF4-FFF2-40B4-BE49-F238E27FC236}">
              <a16:creationId xmlns:a16="http://schemas.microsoft.com/office/drawing/2014/main" id="{00000000-0008-0000-1100-000014000000}"/>
            </a:ext>
          </a:extLst>
        </xdr:cNvPr>
        <xdr:cNvSpPr/>
      </xdr:nvSpPr>
      <xdr:spPr>
        <a:xfrm>
          <a:off x="10256520" y="6271260"/>
          <a:ext cx="2781300" cy="56388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Hier wurden die möglichen Werte als Liste direkt im Fenster angelegt!</a:t>
          </a:r>
        </a:p>
      </xdr:txBody>
    </xdr:sp>
    <xdr:clientData/>
  </xdr:twoCellAnchor>
  <xdr:twoCellAnchor>
    <xdr:from>
      <xdr:col>10</xdr:col>
      <xdr:colOff>259080</xdr:colOff>
      <xdr:row>27</xdr:row>
      <xdr:rowOff>83820</xdr:rowOff>
    </xdr:from>
    <xdr:to>
      <xdr:col>11</xdr:col>
      <xdr:colOff>571500</xdr:colOff>
      <xdr:row>34</xdr:row>
      <xdr:rowOff>22860</xdr:rowOff>
    </xdr:to>
    <xdr:cxnSp macro="">
      <xdr:nvCxnSpPr>
        <xdr:cNvPr id="21" name="Gerade Verbindung mit Pfeil 20">
          <a:extLst>
            <a:ext uri="{FF2B5EF4-FFF2-40B4-BE49-F238E27FC236}">
              <a16:creationId xmlns:a16="http://schemas.microsoft.com/office/drawing/2014/main" id="{00000000-0008-0000-1100-000015000000}"/>
            </a:ext>
          </a:extLst>
        </xdr:cNvPr>
        <xdr:cNvCxnSpPr/>
      </xdr:nvCxnSpPr>
      <xdr:spPr>
        <a:xfrm flipH="1" flipV="1">
          <a:off x="10241280" y="5021580"/>
          <a:ext cx="1104900" cy="12192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510540</xdr:colOff>
      <xdr:row>1</xdr:row>
      <xdr:rowOff>30480</xdr:rowOff>
    </xdr:from>
    <xdr:to>
      <xdr:col>16</xdr:col>
      <xdr:colOff>304800</xdr:colOff>
      <xdr:row>15</xdr:row>
      <xdr:rowOff>175260</xdr:rowOff>
    </xdr:to>
    <xdr:sp macro="" textlink="">
      <xdr:nvSpPr>
        <xdr:cNvPr id="2" name="Rechteck: abgerundete Ecken 1">
          <a:extLst>
            <a:ext uri="{FF2B5EF4-FFF2-40B4-BE49-F238E27FC236}">
              <a16:creationId xmlns:a16="http://schemas.microsoft.com/office/drawing/2014/main" id="{00000000-0008-0000-1200-000002000000}"/>
            </a:ext>
          </a:extLst>
        </xdr:cNvPr>
        <xdr:cNvSpPr/>
      </xdr:nvSpPr>
      <xdr:spPr>
        <a:xfrm>
          <a:off x="5783580" y="213360"/>
          <a:ext cx="6926580" cy="272034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Sie können in einem Tabellenblatt</a:t>
          </a:r>
          <a:r>
            <a:rPr lang="de-DE" sz="1100" baseline="0">
              <a:solidFill>
                <a:sysClr val="windowText" lastClr="000000"/>
              </a:solidFill>
            </a:rPr>
            <a:t> auch nur bestimmte Zelle für die Bearbeitung freigeben!</a:t>
          </a:r>
        </a:p>
        <a:p>
          <a:pPr algn="l"/>
          <a:endParaRPr lang="de-DE" sz="1100" baseline="0">
            <a:solidFill>
              <a:sysClr val="windowText" lastClr="000000"/>
            </a:solidFill>
          </a:endParaRPr>
        </a:p>
        <a:p>
          <a:pPr algn="l"/>
          <a:r>
            <a:rPr lang="de-DE" sz="1100" baseline="0">
              <a:solidFill>
                <a:sysClr val="windowText" lastClr="000000"/>
              </a:solidFill>
            </a:rPr>
            <a:t>Dazu markieren Sie diese Zellen --&gt; Rechtsklick --&gt; Zellen formatieren --&gt; Schutz</a:t>
          </a:r>
        </a:p>
        <a:p>
          <a:pPr algn="l"/>
          <a:endParaRPr lang="de-DE" sz="1100" baseline="0">
            <a:solidFill>
              <a:sysClr val="windowText" lastClr="000000"/>
            </a:solidFill>
          </a:endParaRPr>
        </a:p>
        <a:p>
          <a:pPr algn="l"/>
          <a:r>
            <a:rPr lang="de-DE" sz="1100" baseline="0">
              <a:solidFill>
                <a:sysClr val="windowText" lastClr="000000"/>
              </a:solidFill>
            </a:rPr>
            <a:t>dort entfernen Sie den Haken bei gesperrt.</a:t>
          </a:r>
        </a:p>
        <a:p>
          <a:pPr algn="l"/>
          <a:endParaRPr lang="de-DE" sz="1100" baseline="0">
            <a:solidFill>
              <a:sysClr val="windowText" lastClr="000000"/>
            </a:solidFill>
          </a:endParaRPr>
        </a:p>
        <a:p>
          <a:pPr algn="l"/>
          <a:r>
            <a:rPr lang="de-DE" sz="1100" baseline="0">
              <a:solidFill>
                <a:sysClr val="windowText" lastClr="000000"/>
              </a:solidFill>
            </a:rPr>
            <a:t>Dann klicken Sie rechts auf das Registerblatt unten (hier "Datengültigkeit") und wählen "Blatt schützen".</a:t>
          </a:r>
        </a:p>
        <a:p>
          <a:pPr algn="l"/>
          <a:endParaRPr lang="de-DE" sz="1100" baseline="0">
            <a:solidFill>
              <a:sysClr val="windowText" lastClr="000000"/>
            </a:solidFill>
          </a:endParaRPr>
        </a:p>
        <a:p>
          <a:pPr algn="l"/>
          <a:r>
            <a:rPr lang="de-DE" sz="1100" baseline="0">
              <a:solidFill>
                <a:sysClr val="windowText" lastClr="000000"/>
              </a:solidFill>
            </a:rPr>
            <a:t>Nachdem Sie ein Passwort vergeben haben sind alle Zellen gesperrt, außer die bei denen Sie den Haken entfernt haben. Nur in diese kann dann etwas eingegeben werden. So schützen Sie auch Ihre Formeln vor versehentlicher Veränderung!</a:t>
          </a:r>
        </a:p>
        <a:p>
          <a:pPr algn="l"/>
          <a:endParaRPr lang="de-DE" sz="1100" baseline="0">
            <a:solidFill>
              <a:sysClr val="windowText" lastClr="000000"/>
            </a:solidFill>
          </a:endParaRPr>
        </a:p>
        <a:p>
          <a:pPr algn="l"/>
          <a:r>
            <a:rPr lang="de-DE" sz="1100" baseline="0">
              <a:solidFill>
                <a:sysClr val="windowText" lastClr="000000"/>
              </a:solidFill>
            </a:rPr>
            <a:t>Das Kennwort für den Blattschutz dieser Seite ist übrigens: Excel</a:t>
          </a:r>
          <a:endParaRPr lang="de-DE" sz="1100">
            <a:solidFill>
              <a:sysClr val="windowText" lastClr="000000"/>
            </a:solidFill>
          </a:endParaRPr>
        </a:p>
      </xdr:txBody>
    </xdr:sp>
    <xdr:clientData/>
  </xdr:twoCellAnchor>
  <xdr:twoCellAnchor editAs="oneCell">
    <xdr:from>
      <xdr:col>0</xdr:col>
      <xdr:colOff>38100</xdr:colOff>
      <xdr:row>1</xdr:row>
      <xdr:rowOff>15240</xdr:rowOff>
    </xdr:from>
    <xdr:to>
      <xdr:col>7</xdr:col>
      <xdr:colOff>288869</xdr:colOff>
      <xdr:row>11</xdr:row>
      <xdr:rowOff>167640</xdr:rowOff>
    </xdr:to>
    <xdr:pic>
      <xdr:nvPicPr>
        <xdr:cNvPr id="3" name="Grafik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a:srcRect b="56841"/>
        <a:stretch/>
      </xdr:blipFill>
      <xdr:spPr>
        <a:xfrm>
          <a:off x="38100" y="198120"/>
          <a:ext cx="5523809" cy="198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409575</xdr:colOff>
      <xdr:row>11</xdr:row>
      <xdr:rowOff>104775</xdr:rowOff>
    </xdr:from>
    <xdr:to>
      <xdr:col>8</xdr:col>
      <xdr:colOff>638175</xdr:colOff>
      <xdr:row>29</xdr:row>
      <xdr:rowOff>76200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695575" y="2200275"/>
          <a:ext cx="4295775" cy="3400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Wenn Sie A1:C3 markieren und nach unten kopieren ergänzt Excel die Reihen.</a:t>
          </a:r>
        </a:p>
        <a:p>
          <a:endParaRPr lang="de-DE" sz="1100"/>
        </a:p>
        <a:p>
          <a:r>
            <a:rPr lang="de-DE" sz="1100"/>
            <a:t>Im gelben Feld wird der Wert aus der Zelle A1 aus</a:t>
          </a:r>
          <a:r>
            <a:rPr lang="de-DE" sz="1100" baseline="0"/>
            <a:t> diesem Register wiedergegeben.</a:t>
          </a:r>
        </a:p>
        <a:p>
          <a:endParaRPr lang="de-DE" sz="1100" baseline="0"/>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Im blauen Feld wird der Wert aus der Zelle A1 aus</a:t>
          </a:r>
          <a:r>
            <a:rPr lang="de-DE" sz="1100" baseline="0">
              <a:solidFill>
                <a:schemeClr val="dk1"/>
              </a:solidFill>
              <a:effectLst/>
              <a:latin typeface="+mn-lt"/>
              <a:ea typeface="+mn-ea"/>
              <a:cs typeface="+mn-cs"/>
            </a:rPr>
            <a:t> dem Register "Zellen und Bereiche" wiedergegeben.</a:t>
          </a:r>
        </a:p>
        <a:p>
          <a:pPr marL="0" marR="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Schreiben Sie im grauen Feld z.B. "=Summe(" [natürlich ohne die "] und klicken dann auf Zellen oder markieren mit der Maus einen Bereich! Sie können so Formeln mit der Maus ergänzen!</a:t>
          </a:r>
          <a:endParaRPr lang="de-DE">
            <a:effectLst/>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542925</xdr:colOff>
      <xdr:row>0</xdr:row>
      <xdr:rowOff>161925</xdr:rowOff>
    </xdr:from>
    <xdr:to>
      <xdr:col>14</xdr:col>
      <xdr:colOff>180975</xdr:colOff>
      <xdr:row>7</xdr:row>
      <xdr:rowOff>47625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6638925" y="161925"/>
          <a:ext cx="4210050" cy="12192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Markieren Sie</a:t>
          </a:r>
          <a:r>
            <a:rPr lang="de-DE" sz="1100" baseline="0"/>
            <a:t> die grünen Felder und kopieren Sie sie nach unten.</a:t>
          </a:r>
        </a:p>
        <a:p>
          <a:endParaRPr lang="de-DE" sz="1100" baseline="0"/>
        </a:p>
        <a:p>
          <a:r>
            <a:rPr lang="de-DE" sz="1100" baseline="0"/>
            <a:t>Sie werden feststellen, dass sich die Formel im Beispiel oben links komplet anpasst, während in den anderen Beispieln die gelben Felder als absolute Bezüge vorhanden sind und sich damit nicht verändern!</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295275</xdr:colOff>
      <xdr:row>2</xdr:row>
      <xdr:rowOff>171450</xdr:rowOff>
    </xdr:from>
    <xdr:to>
      <xdr:col>17</xdr:col>
      <xdr:colOff>133350</xdr:colOff>
      <xdr:row>9</xdr:row>
      <xdr:rowOff>9525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9420225" y="561975"/>
          <a:ext cx="4410075" cy="11715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Mit gemischten Bezügen können Sie hier folgendes mit EINER Formel lösen:</a:t>
          </a:r>
        </a:p>
        <a:p>
          <a:endParaRPr lang="de-DE" sz="1100"/>
        </a:p>
        <a:p>
          <a:r>
            <a:rPr lang="de-DE" sz="1100"/>
            <a:t>Teile das Grundrezept in Spalte B durch die Grundmenge</a:t>
          </a:r>
          <a:r>
            <a:rPr lang="de-DE" sz="1100" baseline="0"/>
            <a:t> im gelben Feld und multipliziere es mit den Werten in den grünen Feldern.</a:t>
          </a:r>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304800</xdr:colOff>
      <xdr:row>9</xdr:row>
      <xdr:rowOff>28575</xdr:rowOff>
    </xdr:from>
    <xdr:to>
      <xdr:col>11</xdr:col>
      <xdr:colOff>733425</xdr:colOff>
      <xdr:row>14</xdr:row>
      <xdr:rowOff>19050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3352800" y="1828800"/>
          <a:ext cx="5772150" cy="9429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Notendurchschnitte ermitteln Sie am besten mit der Formel "MITTELWERT".</a:t>
          </a:r>
        </a:p>
        <a:p>
          <a:endParaRPr lang="de-DE" sz="1100"/>
        </a:p>
        <a:p>
          <a:r>
            <a:rPr lang="de-DE" sz="1100"/>
            <a:t>Wenn</a:t>
          </a:r>
          <a:r>
            <a:rPr lang="de-DE" sz="1100" baseline="0"/>
            <a:t> Sie bei Schüler 1 und 2 jeweils eine Note entfernen, stimmt der Durchschnitt bei Schüler 1 niht mehr!</a:t>
          </a:r>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276225</xdr:colOff>
      <xdr:row>11</xdr:row>
      <xdr:rowOff>19050</xdr:rowOff>
    </xdr:from>
    <xdr:to>
      <xdr:col>14</xdr:col>
      <xdr:colOff>209550</xdr:colOff>
      <xdr:row>16</xdr:row>
      <xdr:rowOff>28575</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3324225" y="2543175"/>
          <a:ext cx="8153400" cy="9620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a:t>Kürzen</a:t>
          </a:r>
          <a:r>
            <a:rPr lang="de-DE" sz="1100" baseline="0"/>
            <a:t> oder Runden von Ergebnissen.</a:t>
          </a:r>
        </a:p>
        <a:p>
          <a:endParaRPr lang="de-DE" sz="1100" baseline="0"/>
        </a:p>
        <a:p>
          <a:r>
            <a:rPr lang="de-DE" sz="1100" baseline="0">
              <a:solidFill>
                <a:srgbClr val="FF0000"/>
              </a:solidFill>
            </a:rPr>
            <a:t>Achtung: Der Wert in I4 scheint gerundet, ist es aber nur für die Anzeige durch Verringerung der Dezimalstellen. Excel rechnet weiterhin mit dem genauen Wert (siehe N4)!</a:t>
          </a:r>
          <a:endParaRPr lang="de-DE"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10</xdr:col>
      <xdr:colOff>238125</xdr:colOff>
      <xdr:row>1</xdr:row>
      <xdr:rowOff>57150</xdr:rowOff>
    </xdr:from>
    <xdr:ext cx="2924175" cy="2114550"/>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8334375" y="295275"/>
          <a:ext cx="2924175" cy="2114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twoCellAnchor>
    <xdr:from>
      <xdr:col>9</xdr:col>
      <xdr:colOff>438150</xdr:colOff>
      <xdr:row>1</xdr:row>
      <xdr:rowOff>114300</xdr:rowOff>
    </xdr:from>
    <xdr:to>
      <xdr:col>15</xdr:col>
      <xdr:colOff>80010</xdr:colOff>
      <xdr:row>7</xdr:row>
      <xdr:rowOff>228600</xdr:rowOff>
    </xdr:to>
    <xdr:sp macro="" textlink="">
      <xdr:nvSpPr>
        <xdr:cNvPr id="4" name="Textfeld 3">
          <a:extLst>
            <a:ext uri="{FF2B5EF4-FFF2-40B4-BE49-F238E27FC236}">
              <a16:creationId xmlns:a16="http://schemas.microsoft.com/office/drawing/2014/main" id="{00000000-0008-0000-0600-000004000000}"/>
            </a:ext>
          </a:extLst>
        </xdr:cNvPr>
        <xdr:cNvSpPr txBox="1"/>
      </xdr:nvSpPr>
      <xdr:spPr>
        <a:xfrm>
          <a:off x="7772400" y="352425"/>
          <a:ext cx="4213860" cy="1495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rtl="0" eaLnBrk="1" latinLnBrk="0" hangingPunct="1"/>
          <a:r>
            <a:rPr lang="de-DE" sz="1100">
              <a:solidFill>
                <a:schemeClr val="dk1"/>
              </a:solidFill>
              <a:effectLst/>
              <a:latin typeface="+mn-lt"/>
              <a:ea typeface="+mn-ea"/>
              <a:cs typeface="+mn-cs"/>
            </a:rPr>
            <a:t>In ihrer einfachsten Form besagt die WENN-Funktion folgendes:</a:t>
          </a:r>
          <a:endParaRPr lang="de-DE">
            <a:effectLst/>
          </a:endParaRPr>
        </a:p>
        <a:p>
          <a:pPr rtl="0" eaLnBrk="1" latinLnBrk="0" hangingPunct="1"/>
          <a:r>
            <a:rPr lang="de-DE" sz="1100">
              <a:solidFill>
                <a:schemeClr val="dk1"/>
              </a:solidFill>
              <a:effectLst/>
              <a:latin typeface="+mn-lt"/>
              <a:ea typeface="+mn-ea"/>
              <a:cs typeface="+mn-cs"/>
            </a:rPr>
            <a:t>WENN(ein Wert wahr ist, tue dieses, [andernfalls tue etwas anderes])</a:t>
          </a:r>
          <a:endParaRPr lang="de-DE">
            <a:effectLst/>
          </a:endParaRPr>
        </a:p>
        <a:p>
          <a:endParaRPr lang="de-DE" sz="1100" baseline="0"/>
        </a:p>
        <a:p>
          <a:pPr marL="0" marR="0" indent="0" defTabSz="914400" rtl="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Beispiel: Feststellung der Prüfungsleistung durch setzen eines „X“</a:t>
          </a:r>
          <a:endParaRPr lang="de-DE">
            <a:effectLst/>
          </a:endParaRPr>
        </a:p>
        <a:p>
          <a:endParaRPr lang="de-DE" sz="1100" baseline="0"/>
        </a:p>
        <a:p>
          <a:r>
            <a:rPr lang="de-DE" sz="1100" baseline="0"/>
            <a:t>Beispiel 2: Feststellung der Prüfungsleistung mit "bestanden" oder "durchgefallen"</a:t>
          </a:r>
        </a:p>
        <a:p>
          <a:endParaRPr lang="de-D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371474</xdr:colOff>
      <xdr:row>1</xdr:row>
      <xdr:rowOff>123825</xdr:rowOff>
    </xdr:from>
    <xdr:to>
      <xdr:col>11</xdr:col>
      <xdr:colOff>304799</xdr:colOff>
      <xdr:row>8</xdr:row>
      <xdr:rowOff>47625</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3381374" y="361950"/>
          <a:ext cx="6029325" cy="1543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rtl="0" eaLnBrk="1" latinLnBrk="0" hangingPunct="1"/>
          <a:r>
            <a:rPr lang="de-DE" sz="1100">
              <a:solidFill>
                <a:schemeClr val="dk1"/>
              </a:solidFill>
              <a:effectLst/>
              <a:latin typeface="+mn-lt"/>
              <a:ea typeface="+mn-ea"/>
              <a:cs typeface="+mn-cs"/>
            </a:rPr>
            <a:t>Diese komplexe geschachtelte WENN-Anweisung folgt einer einfachen Logik:</a:t>
          </a:r>
        </a:p>
        <a:p>
          <a:pPr rtl="0" eaLnBrk="1" latinLnBrk="0" hangingPunct="1"/>
          <a:endParaRPr lang="de-DE">
            <a:effectLst/>
          </a:endParaRPr>
        </a:p>
        <a:p>
          <a:pPr rtl="0" eaLnBrk="1" latinLnBrk="0" hangingPunct="1"/>
          <a:r>
            <a:rPr lang="de-DE" sz="1100">
              <a:solidFill>
                <a:schemeClr val="dk1"/>
              </a:solidFill>
              <a:effectLst/>
              <a:latin typeface="+mn-lt"/>
              <a:ea typeface="+mn-ea"/>
              <a:cs typeface="+mn-cs"/>
            </a:rPr>
            <a:t>Wenn das Testergebnis (in Zelle B3) höher als 89 ist, erhält der Schüler ein „sehr gut“. Andernfalls…</a:t>
          </a:r>
          <a:endParaRPr lang="de-DE">
            <a:effectLst/>
          </a:endParaRPr>
        </a:p>
        <a:p>
          <a:pPr rtl="0" eaLnBrk="1" latinLnBrk="0" hangingPunct="1"/>
          <a:r>
            <a:rPr lang="de-DE" sz="1100">
              <a:solidFill>
                <a:schemeClr val="dk1"/>
              </a:solidFill>
              <a:effectLst/>
              <a:latin typeface="+mn-lt"/>
              <a:ea typeface="+mn-ea"/>
              <a:cs typeface="+mn-cs"/>
            </a:rPr>
            <a:t>Wenn das Testergebnis höher als 79 ist, erhält der Schüler ein „gut“. Andernfalls…</a:t>
          </a:r>
          <a:endParaRPr lang="de-DE">
            <a:effectLst/>
          </a:endParaRPr>
        </a:p>
        <a:p>
          <a:pPr rtl="0" eaLnBrk="1" latinLnBrk="0" hangingPunct="1"/>
          <a:r>
            <a:rPr lang="de-DE" sz="1100">
              <a:solidFill>
                <a:schemeClr val="dk1"/>
              </a:solidFill>
              <a:effectLst/>
              <a:latin typeface="+mn-lt"/>
              <a:ea typeface="+mn-ea"/>
              <a:cs typeface="+mn-cs"/>
            </a:rPr>
            <a:t>Wenn das Testergebnis höher als 69 ist, erhält der Schüler ein „befriedigend“. Andernfalls…</a:t>
          </a:r>
          <a:endParaRPr lang="de-DE">
            <a:effectLst/>
          </a:endParaRPr>
        </a:p>
        <a:p>
          <a:pPr rtl="0" eaLnBrk="1" latinLnBrk="0" hangingPunct="1"/>
          <a:r>
            <a:rPr lang="de-DE" sz="1100">
              <a:solidFill>
                <a:schemeClr val="dk1"/>
              </a:solidFill>
              <a:effectLst/>
              <a:latin typeface="+mn-lt"/>
              <a:ea typeface="+mn-ea"/>
              <a:cs typeface="+mn-cs"/>
            </a:rPr>
            <a:t>Wenn das Testergebnis höher als 59 ist, erhält der Schüler ein „ausreichend“. Andernfalls…</a:t>
          </a:r>
          <a:endParaRPr lang="de-DE">
            <a:effectLst/>
          </a:endParaRPr>
        </a:p>
        <a:p>
          <a:pPr rtl="0" eaLnBrk="1" latinLnBrk="0" hangingPunct="1"/>
          <a:r>
            <a:rPr lang="de-DE" sz="1100">
              <a:solidFill>
                <a:schemeClr val="dk1"/>
              </a:solidFill>
              <a:effectLst/>
              <a:latin typeface="+mn-lt"/>
              <a:ea typeface="+mn-ea"/>
              <a:cs typeface="+mn-cs"/>
            </a:rPr>
            <a:t>Wenn das Testergebnis höher als 49 ist, erhält der Schüler ein „mangelhaft“. Andernfalls…</a:t>
          </a:r>
          <a:endParaRPr lang="de-DE">
            <a:effectLst/>
          </a:endParaRPr>
        </a:p>
        <a:p>
          <a:pPr rtl="0" eaLnBrk="1" latinLnBrk="0" hangingPunct="1"/>
          <a:r>
            <a:rPr lang="de-DE" sz="1100">
              <a:solidFill>
                <a:schemeClr val="dk1"/>
              </a:solidFill>
              <a:effectLst/>
              <a:latin typeface="+mn-lt"/>
              <a:ea typeface="+mn-ea"/>
              <a:cs typeface="+mn-cs"/>
            </a:rPr>
            <a:t>Andernfalls erhält der Schüler ein „ungenügend“.</a:t>
          </a:r>
          <a:endParaRPr lang="de-DE">
            <a:effectLst/>
          </a:endParaRPr>
        </a:p>
        <a:p>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742950</xdr:colOff>
      <xdr:row>11</xdr:row>
      <xdr:rowOff>190499</xdr:rowOff>
    </xdr:from>
    <xdr:to>
      <xdr:col>9</xdr:col>
      <xdr:colOff>22860</xdr:colOff>
      <xdr:row>18</xdr:row>
      <xdr:rowOff>28574</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3790950" y="2714624"/>
          <a:ext cx="4213860" cy="11715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rtl="0" eaLnBrk="1" latinLnBrk="0" hangingPunct="1"/>
          <a:r>
            <a:rPr lang="de-DE" sz="1100">
              <a:solidFill>
                <a:schemeClr val="dk1"/>
              </a:solidFill>
              <a:effectLst/>
              <a:latin typeface="+mn-lt"/>
              <a:ea typeface="+mn-ea"/>
              <a:cs typeface="+mn-cs"/>
            </a:rPr>
            <a:t> Die Funktion ODER wird häufig verwendet, um den Nutzen anderer Funktionen zu erhöhen, mit denen Wahrheitsprüfungen ausgeführt werden, z.B. die Funktion WENN</a:t>
          </a:r>
        </a:p>
        <a:p>
          <a:pPr rtl="0" eaLnBrk="1" latinLnBrk="0" hangingPunct="1"/>
          <a:endParaRPr lang="de-DE" sz="1100">
            <a:solidFill>
              <a:schemeClr val="dk1"/>
            </a:solidFill>
            <a:effectLst/>
            <a:latin typeface="+mn-lt"/>
            <a:ea typeface="+mn-ea"/>
            <a:cs typeface="+mn-cs"/>
          </a:endParaRPr>
        </a:p>
        <a:p>
          <a:pPr rtl="0" eaLnBrk="1" latinLnBrk="0" hangingPunct="1"/>
          <a:r>
            <a:rPr lang="de-DE" sz="1100">
              <a:solidFill>
                <a:schemeClr val="dk1"/>
              </a:solidFill>
              <a:effectLst/>
              <a:latin typeface="+mn-lt"/>
              <a:ea typeface="+mn-ea"/>
              <a:cs typeface="+mn-cs"/>
            </a:rPr>
            <a:t>Wenn das Sperrfach ODER der Gesamtschnitt schlechter ist als 4,4, dann ist eine mündliche Prüfung erforderlich!</a:t>
          </a:r>
          <a:endParaRPr lang="de-DE">
            <a:effectLst/>
          </a:endParaRPr>
        </a:p>
        <a:p>
          <a:pPr rtl="0" eaLnBrk="1" latinLnBrk="0" hangingPunct="1"/>
          <a:endParaRPr lang="de-DE">
            <a:effectLst/>
          </a:endParaRPr>
        </a:p>
        <a:p>
          <a:endParaRPr lang="de-DE" sz="1100" baseline="0"/>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ffen\Downloads\djp21_0910_rot_grundstuf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assenliste"/>
      <sheetName val="Wochenplan"/>
      <sheetName val="Unterrichte"/>
      <sheetName val="Projekte"/>
      <sheetName val="Zeungnisnoten"/>
      <sheetName val="Noten-Punkte-Schlüssel"/>
      <sheetName val="Kompetenzen"/>
      <sheetName val="Produktkriterien"/>
    </sheetNames>
    <sheetDataSet>
      <sheetData sheetId="0" refreshError="1"/>
      <sheetData sheetId="1" refreshError="1"/>
      <sheetData sheetId="2">
        <row r="8">
          <cell r="H8"/>
          <cell r="Q8"/>
          <cell r="Z8"/>
          <cell r="AI8"/>
        </row>
        <row r="30">
          <cell r="H30"/>
          <cell r="Q30"/>
          <cell r="Z30"/>
          <cell r="AI30"/>
        </row>
      </sheetData>
      <sheetData sheetId="3" refreshError="1"/>
      <sheetData sheetId="4" refreshError="1"/>
      <sheetData sheetId="5" refreshError="1"/>
      <sheetData sheetId="6">
        <row r="7">
          <cell r="A7" t="str">
            <v>01 - Arbeitshaltung</v>
          </cell>
          <cell r="B7" t="str">
            <v>er ist pünktlich</v>
          </cell>
          <cell r="C7" t="str">
            <v>er trägt vollständige/ saubere Arbeitskleidung</v>
          </cell>
          <cell r="D7" t="str">
            <v>er hält den Arbeitsplatz ordentlich/ sauber</v>
          </cell>
          <cell r="E7" t="str">
            <v>er beteiligt sich am Aufräumen/ Spülen</v>
          </cell>
          <cell r="F7" t="str">
            <v>er läßt Hygienebewußtsein erkennen</v>
          </cell>
        </row>
        <row r="8">
          <cell r="A8" t="str">
            <v>02 - Arbeitsmethodik</v>
          </cell>
        </row>
        <row r="9">
          <cell r="A9" t="str">
            <v>03 - Kooperationsfähigkeit</v>
          </cell>
        </row>
        <row r="10">
          <cell r="A10" t="str">
            <v>04 - Präsentationsfähigkeit</v>
          </cell>
        </row>
        <row r="11">
          <cell r="A11" t="str">
            <v>05 - Problemlösefähigkeit</v>
          </cell>
        </row>
        <row r="12">
          <cell r="A12" t="str">
            <v>06 - Konfliktfähigkeit</v>
          </cell>
        </row>
        <row r="13">
          <cell r="A13" t="str">
            <v>07 - Verantwortungsfähigkeit</v>
          </cell>
        </row>
        <row r="14">
          <cell r="A14" t="str">
            <v>08 - Kommunikationsfähigkeit</v>
          </cell>
        </row>
        <row r="15">
          <cell r="A15" t="str">
            <v>09 - Selbständigkeit</v>
          </cell>
        </row>
      </sheetData>
      <sheetData sheetId="7">
        <row r="7">
          <cell r="A7" t="str">
            <v>01 - Gleichmäßigkeit</v>
          </cell>
          <cell r="B7" t="str">
            <v>alle Gebäcke sind gleichmäßig (Größe, Form…)</v>
          </cell>
          <cell r="C7" t="str">
            <v>die Gebäcke sind gleichmäßig, symetrisch</v>
          </cell>
          <cell r="D7" t="str">
            <v>die Gebäcke sind leichmäßig gefüllt/ belegt</v>
          </cell>
          <cell r="E7" t="str">
            <v>die Gebäcke sind gleichmäßig bestrichen/ glasiert</v>
          </cell>
          <cell r="F7" t="str">
            <v>die Gebäcke sind gleichmäßig dekoriert</v>
          </cell>
          <cell r="G7" t="str">
            <v>die Färbung ist gleichmäßig</v>
          </cell>
        </row>
        <row r="8">
          <cell r="A8" t="str">
            <v>02 - Präsentation</v>
          </cell>
        </row>
        <row r="9">
          <cell r="A9" t="str">
            <v>03 - Oberfläche</v>
          </cell>
        </row>
        <row r="10">
          <cell r="A10" t="str">
            <v>04 - Form</v>
          </cell>
        </row>
        <row r="11">
          <cell r="A11" t="str">
            <v>05 - Krume</v>
          </cell>
        </row>
        <row r="12">
          <cell r="A12" t="str">
            <v>06 - Einstrich</v>
          </cell>
        </row>
        <row r="13">
          <cell r="A13" t="str">
            <v>07 - Dekor</v>
          </cell>
        </row>
        <row r="14">
          <cell r="A14" t="str">
            <v>08 - Geschmack/ Geruch</v>
          </cell>
        </row>
        <row r="15">
          <cell r="A15" t="str">
            <v>09 - Belag</v>
          </cell>
        </row>
        <row r="16">
          <cell r="A16" t="str">
            <v>10 - Sonstiges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workbookViewId="0">
      <selection sqref="A1:E12"/>
    </sheetView>
  </sheetViews>
  <sheetFormatPr baseColWidth="10" defaultRowHeight="14.4"/>
  <cols>
    <col min="1" max="1" width="13.88671875" customWidth="1"/>
  </cols>
  <sheetData>
    <row r="1" spans="1:6">
      <c r="A1" s="76" t="s">
        <v>2</v>
      </c>
      <c r="B1" s="89"/>
      <c r="C1" s="76" t="s">
        <v>1</v>
      </c>
      <c r="D1" s="76"/>
      <c r="E1" s="89"/>
    </row>
    <row r="2" spans="1:6">
      <c r="A2" s="89"/>
      <c r="B2" s="89"/>
      <c r="C2" s="76"/>
      <c r="D2" s="76"/>
      <c r="E2" s="89"/>
    </row>
    <row r="3" spans="1:6">
      <c r="A3" s="76" t="s">
        <v>0</v>
      </c>
      <c r="B3" s="89"/>
      <c r="C3" s="76"/>
      <c r="D3" s="76"/>
      <c r="E3" s="89"/>
    </row>
    <row r="4" spans="1:6">
      <c r="A4" s="76"/>
      <c r="B4" s="89"/>
      <c r="C4" s="76"/>
      <c r="D4" s="76"/>
      <c r="E4" s="89"/>
    </row>
    <row r="5" spans="1:6">
      <c r="A5" s="76"/>
      <c r="B5" s="89"/>
      <c r="C5" s="89"/>
      <c r="D5" s="89"/>
      <c r="E5" s="89"/>
    </row>
    <row r="6" spans="1:6">
      <c r="A6" s="76"/>
      <c r="B6" s="89"/>
      <c r="C6" s="76" t="s">
        <v>3</v>
      </c>
      <c r="D6" s="76"/>
      <c r="E6" s="89"/>
    </row>
    <row r="7" spans="1:6">
      <c r="A7" s="89"/>
      <c r="B7" s="89"/>
      <c r="C7" s="89"/>
      <c r="D7" s="89"/>
      <c r="E7" s="89"/>
    </row>
    <row r="8" spans="1:6">
      <c r="A8" s="89"/>
      <c r="B8" s="89"/>
      <c r="C8" s="89"/>
      <c r="D8" s="89"/>
      <c r="E8" s="89"/>
    </row>
    <row r="9" spans="1:6">
      <c r="A9" s="112">
        <v>25</v>
      </c>
      <c r="B9" s="89"/>
      <c r="C9" s="89"/>
      <c r="D9" s="89">
        <v>25</v>
      </c>
      <c r="E9" s="89">
        <v>85</v>
      </c>
    </row>
    <row r="10" spans="1:6">
      <c r="A10" s="112">
        <v>20</v>
      </c>
      <c r="B10" s="89"/>
      <c r="C10" s="89"/>
      <c r="D10" s="89">
        <v>30</v>
      </c>
      <c r="E10" s="89">
        <v>70</v>
      </c>
    </row>
    <row r="11" spans="1:6">
      <c r="A11" s="112">
        <v>30</v>
      </c>
      <c r="B11" s="89"/>
      <c r="C11" s="89"/>
      <c r="D11" s="89">
        <v>45</v>
      </c>
      <c r="E11" s="89">
        <v>60</v>
      </c>
    </row>
    <row r="12" spans="1:6">
      <c r="A12" s="113">
        <v>45</v>
      </c>
      <c r="B12" s="89"/>
      <c r="C12" s="89"/>
      <c r="D12" s="113">
        <v>12</v>
      </c>
      <c r="E12" s="113">
        <v>63</v>
      </c>
    </row>
    <row r="13" spans="1:6">
      <c r="A13" s="3">
        <f>A9+A10+A11+A12</f>
        <v>120</v>
      </c>
      <c r="B13" s="2" t="s">
        <v>4</v>
      </c>
      <c r="E13" s="3">
        <f>SUM(D9:E12)</f>
        <v>390</v>
      </c>
      <c r="F13" s="2" t="s">
        <v>6</v>
      </c>
    </row>
    <row r="15" spans="1:6">
      <c r="A15" s="3">
        <f>SUM(A9:A12)</f>
        <v>120</v>
      </c>
      <c r="B15" s="2" t="s">
        <v>5</v>
      </c>
      <c r="E15" s="3">
        <f>SUM(Testzahlen)</f>
        <v>390</v>
      </c>
      <c r="F15" s="2" t="s">
        <v>7</v>
      </c>
    </row>
    <row r="18" spans="1:1">
      <c r="A18" s="77" t="s">
        <v>143</v>
      </c>
    </row>
  </sheetData>
  <sheetProtection algorithmName="SHA-512" hashValue="A2/+A5hzBhb3lvuSWRLMGC4TnZcQVPclJJbgbhUboum22OpzkhTCaABe8TzLRiscHYZ6k57p5755l9AGKrFbkQ==" saltValue="/xaUznMTHJmo08FOCWJNFg==" spinCount="100000" sheet="1" objects="1" scenarios="1"/>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
  <sheetViews>
    <sheetView workbookViewId="0">
      <selection activeCell="B3" sqref="B3:E10"/>
    </sheetView>
  </sheetViews>
  <sheetFormatPr baseColWidth="10" defaultRowHeight="14.4"/>
  <cols>
    <col min="8" max="8" width="27" customWidth="1"/>
  </cols>
  <sheetData>
    <row r="1" spans="1:8" ht="18">
      <c r="A1" s="18" t="s">
        <v>57</v>
      </c>
    </row>
    <row r="2" spans="1:8">
      <c r="A2" s="19"/>
      <c r="B2" s="35" t="s">
        <v>70</v>
      </c>
      <c r="C2" s="35" t="s">
        <v>71</v>
      </c>
      <c r="D2" s="35" t="s">
        <v>72</v>
      </c>
      <c r="E2" s="35" t="s">
        <v>73</v>
      </c>
      <c r="F2" s="35" t="s">
        <v>77</v>
      </c>
      <c r="G2" s="39" t="s">
        <v>66</v>
      </c>
    </row>
    <row r="3" spans="1:8" ht="18">
      <c r="A3" s="32" t="s">
        <v>20</v>
      </c>
      <c r="B3" s="98">
        <v>1.2</v>
      </c>
      <c r="C3" s="98">
        <v>3.1</v>
      </c>
      <c r="D3" s="98">
        <v>4.4000000000000004</v>
      </c>
      <c r="E3" s="98">
        <v>3.8</v>
      </c>
      <c r="F3" s="41">
        <f>TRUNC(AVERAGE(B3:E3),1)</f>
        <v>3.1</v>
      </c>
      <c r="G3" s="30" t="str">
        <f>IF(AND(B3&lt;4.5,C3&lt;4.5,D3&lt;4.5,E3&lt;4.5),"bestanden","durchgefallen")</f>
        <v>bestanden</v>
      </c>
      <c r="H3" s="2" t="s">
        <v>74</v>
      </c>
    </row>
    <row r="4" spans="1:8" ht="18">
      <c r="A4" s="33" t="s">
        <v>21</v>
      </c>
      <c r="B4" s="99">
        <v>5.4</v>
      </c>
      <c r="C4" s="99">
        <v>5</v>
      </c>
      <c r="D4" s="99">
        <v>4.5</v>
      </c>
      <c r="E4" s="99">
        <v>3.8</v>
      </c>
      <c r="F4" s="42">
        <f t="shared" ref="F4:F10" si="0">TRUNC(AVERAGE(B4:E4),1)</f>
        <v>4.5999999999999996</v>
      </c>
      <c r="G4" s="19" t="str">
        <f t="shared" ref="G4:G10" si="1">IF(AND(B4&lt;4.5,C4&lt;4.5,D4&lt;4.5,E4&lt;4.5),"bestanden","durchgefallen")</f>
        <v>durchgefallen</v>
      </c>
    </row>
    <row r="5" spans="1:8" ht="18">
      <c r="A5" s="32" t="s">
        <v>22</v>
      </c>
      <c r="B5" s="98">
        <v>1.2</v>
      </c>
      <c r="C5" s="98">
        <v>3.1</v>
      </c>
      <c r="D5" s="98">
        <v>4.5</v>
      </c>
      <c r="E5" s="98">
        <v>3.8</v>
      </c>
      <c r="F5" s="41">
        <f t="shared" si="0"/>
        <v>3.1</v>
      </c>
      <c r="G5" s="30" t="str">
        <f t="shared" si="1"/>
        <v>durchgefallen</v>
      </c>
    </row>
    <row r="6" spans="1:8" ht="18">
      <c r="A6" s="33" t="s">
        <v>23</v>
      </c>
      <c r="B6" s="99">
        <v>1.2</v>
      </c>
      <c r="C6" s="99">
        <v>1.3</v>
      </c>
      <c r="D6" s="99">
        <v>2</v>
      </c>
      <c r="E6" s="99">
        <v>1</v>
      </c>
      <c r="F6" s="42">
        <f t="shared" si="0"/>
        <v>1.3</v>
      </c>
      <c r="G6" s="19" t="str">
        <f t="shared" si="1"/>
        <v>bestanden</v>
      </c>
    </row>
    <row r="7" spans="1:8" ht="18">
      <c r="A7" s="32" t="s">
        <v>24</v>
      </c>
      <c r="B7" s="98">
        <v>5</v>
      </c>
      <c r="C7" s="98">
        <v>5.5</v>
      </c>
      <c r="D7" s="98">
        <v>6</v>
      </c>
      <c r="E7" s="98">
        <v>6</v>
      </c>
      <c r="F7" s="41">
        <f t="shared" si="0"/>
        <v>5.6</v>
      </c>
      <c r="G7" s="30" t="str">
        <f t="shared" si="1"/>
        <v>durchgefallen</v>
      </c>
    </row>
    <row r="8" spans="1:8" ht="18">
      <c r="A8" s="33" t="s">
        <v>25</v>
      </c>
      <c r="B8" s="99">
        <v>3.4</v>
      </c>
      <c r="C8" s="99">
        <v>4.8</v>
      </c>
      <c r="D8" s="99">
        <v>4.5</v>
      </c>
      <c r="E8" s="99">
        <v>5.3</v>
      </c>
      <c r="F8" s="42">
        <f t="shared" si="0"/>
        <v>4.5</v>
      </c>
      <c r="G8" s="19" t="str">
        <f t="shared" si="1"/>
        <v>durchgefallen</v>
      </c>
    </row>
    <row r="9" spans="1:8" ht="18">
      <c r="A9" s="32" t="s">
        <v>26</v>
      </c>
      <c r="B9" s="98">
        <v>1.2</v>
      </c>
      <c r="C9" s="98">
        <v>3.1</v>
      </c>
      <c r="D9" s="98">
        <v>4.5</v>
      </c>
      <c r="E9" s="98">
        <v>3.8</v>
      </c>
      <c r="F9" s="41">
        <f t="shared" si="0"/>
        <v>3.1</v>
      </c>
      <c r="G9" s="30" t="str">
        <f t="shared" si="1"/>
        <v>durchgefallen</v>
      </c>
    </row>
    <row r="10" spans="1:8" ht="18">
      <c r="A10" s="33" t="s">
        <v>27</v>
      </c>
      <c r="B10" s="99">
        <v>1.2</v>
      </c>
      <c r="C10" s="99">
        <v>3.1</v>
      </c>
      <c r="D10" s="99">
        <v>2</v>
      </c>
      <c r="E10" s="99">
        <v>3.8</v>
      </c>
      <c r="F10" s="42">
        <f t="shared" si="0"/>
        <v>2.5</v>
      </c>
      <c r="G10" s="19" t="str">
        <f t="shared" si="1"/>
        <v>bestanden</v>
      </c>
    </row>
    <row r="13" spans="1:8">
      <c r="A13" s="77" t="s">
        <v>143</v>
      </c>
    </row>
  </sheetData>
  <sheetProtection algorithmName="SHA-512" hashValue="lptbu3hV55ecOjiSgkzDdYkEzIpeSNTaVC1Eqn8OXh1dBVZAArYURAvGh35/JJiQA0zA5tCGR1kRcPDuQHfUJg==" saltValue="1k9c0CGKW6h0Bsod13w/VA==" spinCount="100000" sheet="1" objects="1" scenarios="1"/>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3"/>
  <sheetViews>
    <sheetView workbookViewId="0">
      <selection activeCell="B3" sqref="B3:E10"/>
    </sheetView>
  </sheetViews>
  <sheetFormatPr baseColWidth="10" defaultRowHeight="14.4"/>
  <sheetData>
    <row r="1" spans="1:7" ht="18">
      <c r="A1" s="18" t="s">
        <v>57</v>
      </c>
      <c r="F1" s="26"/>
    </row>
    <row r="2" spans="1:7">
      <c r="A2" s="19"/>
      <c r="B2" s="35" t="s">
        <v>58</v>
      </c>
      <c r="C2" s="35" t="s">
        <v>59</v>
      </c>
      <c r="D2" s="35" t="s">
        <v>60</v>
      </c>
      <c r="E2" s="35" t="s">
        <v>61</v>
      </c>
      <c r="F2" s="29" t="s">
        <v>35</v>
      </c>
    </row>
    <row r="3" spans="1:7" ht="18">
      <c r="A3" s="32" t="s">
        <v>20</v>
      </c>
      <c r="B3" s="98"/>
      <c r="C3" s="98"/>
      <c r="D3" s="98"/>
      <c r="E3" s="98"/>
      <c r="F3" s="31" t="e">
        <f>TRUNC(AVERAGE(B3:E3),1)</f>
        <v>#DIV/0!</v>
      </c>
      <c r="G3" s="2" t="s">
        <v>78</v>
      </c>
    </row>
    <row r="4" spans="1:7" ht="18">
      <c r="A4" s="33" t="s">
        <v>21</v>
      </c>
      <c r="B4" s="99"/>
      <c r="C4" s="99"/>
      <c r="D4" s="99"/>
      <c r="E4" s="99"/>
      <c r="F4" s="29" t="str">
        <f>IF(ISERROR(TRUNC(AVERAGE(B4:E4),1)),"",TRUNC(AVERAGE(B4:E4),1))</f>
        <v/>
      </c>
      <c r="G4" s="2" t="s">
        <v>79</v>
      </c>
    </row>
    <row r="5" spans="1:7" ht="18">
      <c r="A5" s="32" t="s">
        <v>22</v>
      </c>
      <c r="B5" s="98"/>
      <c r="C5" s="98"/>
      <c r="D5" s="98"/>
      <c r="E5" s="98"/>
      <c r="F5" s="31" t="str">
        <f>IF(ISBLANK(B5),"",TRUNC(AVERAGE(B5:E5),1))</f>
        <v/>
      </c>
      <c r="G5" s="2" t="s">
        <v>80</v>
      </c>
    </row>
    <row r="6" spans="1:7" ht="18">
      <c r="A6" s="33" t="s">
        <v>23</v>
      </c>
      <c r="B6" s="99"/>
      <c r="C6" s="99"/>
      <c r="D6" s="99"/>
      <c r="E6" s="99"/>
      <c r="F6" s="29" t="e">
        <f>TRUNC(AVERAGE(B6:E6),1)</f>
        <v>#DIV/0!</v>
      </c>
    </row>
    <row r="7" spans="1:7" ht="18">
      <c r="A7" s="32" t="s">
        <v>24</v>
      </c>
      <c r="B7" s="98"/>
      <c r="C7" s="98"/>
      <c r="D7" s="98"/>
      <c r="E7" s="98"/>
      <c r="F7" s="31" t="e">
        <f>TRUNC(AVERAGE(B7:E7),1)</f>
        <v>#DIV/0!</v>
      </c>
    </row>
    <row r="8" spans="1:7" ht="18">
      <c r="A8" s="33" t="s">
        <v>25</v>
      </c>
      <c r="B8" s="99"/>
      <c r="C8" s="99"/>
      <c r="D8" s="99"/>
      <c r="E8" s="99"/>
      <c r="F8" s="29" t="e">
        <f>TRUNC(AVERAGE(B8:E8),1)</f>
        <v>#DIV/0!</v>
      </c>
    </row>
    <row r="9" spans="1:7" ht="18">
      <c r="A9" s="32" t="s">
        <v>26</v>
      </c>
      <c r="B9" s="98"/>
      <c r="C9" s="98"/>
      <c r="D9" s="98"/>
      <c r="E9" s="98"/>
      <c r="F9" s="31" t="e">
        <f>TRUNC(AVERAGE(B9:E9),1)</f>
        <v>#DIV/0!</v>
      </c>
    </row>
    <row r="10" spans="1:7" ht="18">
      <c r="A10" s="33" t="s">
        <v>27</v>
      </c>
      <c r="B10" s="99"/>
      <c r="C10" s="99"/>
      <c r="D10" s="99"/>
      <c r="E10" s="99"/>
      <c r="F10" s="29" t="e">
        <f>TRUNC(AVERAGE(B10:E10),1)</f>
        <v>#DIV/0!</v>
      </c>
    </row>
    <row r="13" spans="1:7">
      <c r="A13" s="77" t="s">
        <v>143</v>
      </c>
    </row>
  </sheetData>
  <sheetProtection algorithmName="SHA-512" hashValue="RcsgBGNyUcB2BfY16PlY3ieD90jgogzkUTixM2NJhv1kiWmvDqDt4GkT91wYlwnGc1iOzzRfjW17Xccx7sl37A==" saltValue="36TgkpIUlP2v5JnCrmuYUQ==" spinCount="100000" sheet="1" objects="1" scenarios="1"/>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workbookViewId="0">
      <selection activeCell="D18" sqref="D18"/>
    </sheetView>
  </sheetViews>
  <sheetFormatPr baseColWidth="10" defaultRowHeight="14.4"/>
  <cols>
    <col min="3" max="3" width="2" customWidth="1"/>
    <col min="4" max="4" width="26.5546875" customWidth="1"/>
    <col min="5" max="5" width="6.88671875" customWidth="1"/>
  </cols>
  <sheetData>
    <row r="1" spans="1:6" ht="18">
      <c r="A1" s="18" t="s">
        <v>57</v>
      </c>
      <c r="B1" s="26"/>
    </row>
    <row r="2" spans="1:6">
      <c r="A2" s="19"/>
      <c r="B2" s="29" t="s">
        <v>68</v>
      </c>
    </row>
    <row r="3" spans="1:6" ht="18.600000000000001" thickBot="1">
      <c r="A3" s="32" t="s">
        <v>20</v>
      </c>
      <c r="B3" s="91">
        <v>85</v>
      </c>
    </row>
    <row r="4" spans="1:6" ht="18">
      <c r="A4" s="33" t="s">
        <v>21</v>
      </c>
      <c r="B4" s="92">
        <v>75</v>
      </c>
      <c r="D4" s="94" t="s">
        <v>128</v>
      </c>
      <c r="E4" s="95">
        <f>LARGE(B3:B10,1)</f>
        <v>90</v>
      </c>
      <c r="F4" s="2" t="s">
        <v>132</v>
      </c>
    </row>
    <row r="5" spans="1:6" ht="18.600000000000001" thickBot="1">
      <c r="A5" s="32" t="s">
        <v>22</v>
      </c>
      <c r="B5" s="91">
        <v>65</v>
      </c>
      <c r="D5" s="96" t="s">
        <v>129</v>
      </c>
      <c r="E5" s="97">
        <f>LARGE(B3:B10,2)</f>
        <v>85</v>
      </c>
      <c r="F5" s="2" t="s">
        <v>133</v>
      </c>
    </row>
    <row r="6" spans="1:6" ht="18.600000000000001" thickBot="1">
      <c r="A6" s="33" t="s">
        <v>23</v>
      </c>
      <c r="B6" s="92">
        <v>45</v>
      </c>
    </row>
    <row r="7" spans="1:6" ht="18">
      <c r="A7" s="32" t="s">
        <v>24</v>
      </c>
      <c r="B7" s="91">
        <v>32</v>
      </c>
      <c r="D7" s="94" t="s">
        <v>130</v>
      </c>
      <c r="E7" s="95">
        <f>SMALL(B3:B10,1)</f>
        <v>32</v>
      </c>
      <c r="F7" s="2" t="s">
        <v>134</v>
      </c>
    </row>
    <row r="8" spans="1:6" ht="18.600000000000001" thickBot="1">
      <c r="A8" s="33" t="s">
        <v>25</v>
      </c>
      <c r="B8" s="92">
        <v>90</v>
      </c>
      <c r="D8" s="96" t="s">
        <v>131</v>
      </c>
      <c r="E8" s="97">
        <f>SMALL(B3:B10,2)</f>
        <v>45</v>
      </c>
      <c r="F8" s="2" t="s">
        <v>135</v>
      </c>
    </row>
    <row r="9" spans="1:6" ht="18">
      <c r="A9" s="32" t="s">
        <v>26</v>
      </c>
      <c r="B9" s="91">
        <v>65</v>
      </c>
    </row>
    <row r="10" spans="1:6" ht="18">
      <c r="A10" s="33" t="s">
        <v>27</v>
      </c>
      <c r="B10" s="92">
        <v>48</v>
      </c>
    </row>
    <row r="13" spans="1:6">
      <c r="A13" s="77" t="s">
        <v>143</v>
      </c>
    </row>
  </sheetData>
  <sheetProtection algorithmName="SHA-512" hashValue="PG0YklC/o5obvILKx2of7cqkNipunuUXqgKv2FxkIu20wWDB5DxXN515cPWkWDpItQpPXlJfLLEU7LgKjFf6Gg==" saltValue="C/6US9eipUO/8lVlvVvy+Q=="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0"/>
  <sheetViews>
    <sheetView workbookViewId="0">
      <selection activeCell="H3" sqref="H3:H10"/>
    </sheetView>
  </sheetViews>
  <sheetFormatPr baseColWidth="10" defaultRowHeight="14.4"/>
  <cols>
    <col min="3" max="3" width="3.5546875" customWidth="1"/>
    <col min="6" max="6" width="3.5546875" customWidth="1"/>
    <col min="9" max="9" width="4" customWidth="1"/>
    <col min="11" max="13" width="3.44140625" customWidth="1"/>
  </cols>
  <sheetData>
    <row r="1" spans="1:13" ht="18">
      <c r="A1" s="18" t="s">
        <v>57</v>
      </c>
      <c r="B1" s="26"/>
      <c r="D1" s="18" t="s">
        <v>57</v>
      </c>
      <c r="E1" s="26"/>
      <c r="G1" s="18" t="s">
        <v>57</v>
      </c>
      <c r="H1" s="26"/>
      <c r="J1" s="18" t="s">
        <v>136</v>
      </c>
    </row>
    <row r="2" spans="1:13">
      <c r="A2" s="19"/>
      <c r="B2" s="29" t="s">
        <v>68</v>
      </c>
      <c r="D2" s="19"/>
      <c r="E2" s="29" t="s">
        <v>68</v>
      </c>
      <c r="G2" s="19"/>
      <c r="H2" s="29" t="s">
        <v>68</v>
      </c>
      <c r="J2" s="19"/>
      <c r="K2" s="19"/>
      <c r="L2" s="19"/>
      <c r="M2" s="19"/>
    </row>
    <row r="3" spans="1:13" ht="18">
      <c r="A3" s="32" t="s">
        <v>20</v>
      </c>
      <c r="B3" s="91">
        <v>85</v>
      </c>
      <c r="D3" s="32" t="s">
        <v>20</v>
      </c>
      <c r="E3" s="91">
        <v>85</v>
      </c>
      <c r="G3" s="32" t="s">
        <v>20</v>
      </c>
      <c r="H3" s="91">
        <v>85</v>
      </c>
      <c r="J3" s="32" t="s">
        <v>20</v>
      </c>
      <c r="K3" s="93" t="s">
        <v>137</v>
      </c>
      <c r="L3" s="93" t="s">
        <v>137</v>
      </c>
      <c r="M3" s="93" t="s">
        <v>138</v>
      </c>
    </row>
    <row r="4" spans="1:13" ht="18">
      <c r="A4" s="33" t="s">
        <v>21</v>
      </c>
      <c r="B4" s="92">
        <v>75</v>
      </c>
      <c r="D4" s="33" t="s">
        <v>21</v>
      </c>
      <c r="E4" s="92">
        <v>75</v>
      </c>
      <c r="F4" s="2"/>
      <c r="G4" s="33" t="s">
        <v>21</v>
      </c>
      <c r="H4" s="92">
        <v>75</v>
      </c>
      <c r="J4" s="33" t="s">
        <v>21</v>
      </c>
      <c r="K4" s="93" t="s">
        <v>139</v>
      </c>
      <c r="L4" s="93" t="s">
        <v>139</v>
      </c>
      <c r="M4" s="93" t="s">
        <v>138</v>
      </c>
    </row>
    <row r="5" spans="1:13" ht="18">
      <c r="A5" s="32" t="s">
        <v>22</v>
      </c>
      <c r="B5" s="91">
        <v>65</v>
      </c>
      <c r="D5" s="32" t="s">
        <v>22</v>
      </c>
      <c r="E5" s="91">
        <v>65</v>
      </c>
      <c r="F5" s="2"/>
      <c r="G5" s="32" t="s">
        <v>22</v>
      </c>
      <c r="H5" s="91">
        <v>65</v>
      </c>
      <c r="J5" s="32" t="s">
        <v>22</v>
      </c>
      <c r="K5" s="93" t="s">
        <v>137</v>
      </c>
      <c r="L5" s="93" t="s">
        <v>139</v>
      </c>
      <c r="M5" s="93" t="s">
        <v>138</v>
      </c>
    </row>
    <row r="6" spans="1:13" ht="18">
      <c r="A6" s="33" t="s">
        <v>23</v>
      </c>
      <c r="B6" s="92">
        <v>45</v>
      </c>
      <c r="D6" s="33" t="s">
        <v>23</v>
      </c>
      <c r="E6" s="92">
        <v>45</v>
      </c>
      <c r="G6" s="33" t="s">
        <v>23</v>
      </c>
      <c r="H6" s="92">
        <v>45</v>
      </c>
      <c r="J6" s="33" t="s">
        <v>23</v>
      </c>
      <c r="K6" s="93" t="s">
        <v>138</v>
      </c>
      <c r="L6" s="93" t="s">
        <v>138</v>
      </c>
      <c r="M6" s="93" t="s">
        <v>138</v>
      </c>
    </row>
    <row r="7" spans="1:13" ht="18">
      <c r="A7" s="32" t="s">
        <v>24</v>
      </c>
      <c r="B7" s="91">
        <v>32</v>
      </c>
      <c r="D7" s="32" t="s">
        <v>24</v>
      </c>
      <c r="E7" s="91">
        <v>32</v>
      </c>
      <c r="F7" s="2"/>
      <c r="G7" s="32" t="s">
        <v>24</v>
      </c>
      <c r="H7" s="91">
        <v>32</v>
      </c>
      <c r="J7" s="32" t="s">
        <v>24</v>
      </c>
      <c r="K7" s="93" t="s">
        <v>137</v>
      </c>
      <c r="L7" s="93" t="s">
        <v>137</v>
      </c>
      <c r="M7" s="93" t="s">
        <v>137</v>
      </c>
    </row>
    <row r="8" spans="1:13" ht="18">
      <c r="A8" s="33" t="s">
        <v>25</v>
      </c>
      <c r="B8" s="92">
        <v>90</v>
      </c>
      <c r="D8" s="33" t="s">
        <v>25</v>
      </c>
      <c r="E8" s="92">
        <v>90</v>
      </c>
      <c r="F8" s="2"/>
      <c r="G8" s="33" t="s">
        <v>25</v>
      </c>
      <c r="H8" s="92">
        <v>90</v>
      </c>
      <c r="J8" s="33" t="s">
        <v>25</v>
      </c>
      <c r="K8" s="93" t="s">
        <v>137</v>
      </c>
      <c r="L8" s="93" t="s">
        <v>137</v>
      </c>
      <c r="M8" s="93" t="s">
        <v>137</v>
      </c>
    </row>
    <row r="9" spans="1:13" ht="18">
      <c r="A9" s="32" t="s">
        <v>26</v>
      </c>
      <c r="B9" s="91">
        <v>65</v>
      </c>
      <c r="D9" s="32" t="s">
        <v>26</v>
      </c>
      <c r="E9" s="91">
        <v>65</v>
      </c>
      <c r="G9" s="32" t="s">
        <v>26</v>
      </c>
      <c r="H9" s="91">
        <v>65</v>
      </c>
      <c r="J9" s="32" t="s">
        <v>26</v>
      </c>
      <c r="K9" s="93" t="s">
        <v>137</v>
      </c>
      <c r="L9" s="93" t="s">
        <v>137</v>
      </c>
      <c r="M9" s="93" t="s">
        <v>137</v>
      </c>
    </row>
    <row r="10" spans="1:13" ht="18">
      <c r="A10" s="33" t="s">
        <v>27</v>
      </c>
      <c r="B10" s="92">
        <v>48</v>
      </c>
      <c r="D10" s="33" t="s">
        <v>27</v>
      </c>
      <c r="E10" s="92">
        <v>48</v>
      </c>
      <c r="G10" s="33" t="s">
        <v>27</v>
      </c>
      <c r="H10" s="92">
        <v>48</v>
      </c>
      <c r="J10" s="33" t="s">
        <v>27</v>
      </c>
      <c r="K10" s="93" t="s">
        <v>139</v>
      </c>
      <c r="L10" s="93" t="s">
        <v>139</v>
      </c>
      <c r="M10" s="93" t="s">
        <v>139</v>
      </c>
    </row>
    <row r="17" spans="1:11">
      <c r="A17" s="77" t="s">
        <v>143</v>
      </c>
    </row>
    <row r="20" spans="1:11">
      <c r="K20" s="2"/>
    </row>
  </sheetData>
  <conditionalFormatting sqref="B3:B10">
    <cfRule type="iconSet" priority="20">
      <iconSet>
        <cfvo type="percent" val="0"/>
        <cfvo type="num" val="50"/>
        <cfvo type="num" val="80"/>
      </iconSet>
    </cfRule>
  </conditionalFormatting>
  <conditionalFormatting sqref="E3:E10">
    <cfRule type="top10" dxfId="13" priority="17" bottom="1" rank="1"/>
    <cfRule type="top10" dxfId="12" priority="18" rank="1"/>
  </conditionalFormatting>
  <conditionalFormatting sqref="H3:H10">
    <cfRule type="expression" dxfId="11" priority="1">
      <formula>$H3=LARGE($H$3:$H$10,3)</formula>
    </cfRule>
    <cfRule type="expression" dxfId="10" priority="2">
      <formula>$H3=LARGE($H$3:$H$10,2)</formula>
    </cfRule>
    <cfRule type="expression" dxfId="9" priority="3">
      <formula>$H3=LARGE($H$3:$H$10,1)</formula>
    </cfRule>
  </conditionalFormatting>
  <conditionalFormatting sqref="K3:K10">
    <cfRule type="expression" dxfId="8" priority="10" stopIfTrue="1">
      <formula>OR(K3="A",K3="V",K3="N")</formula>
    </cfRule>
    <cfRule type="containsText" dxfId="7" priority="11" stopIfTrue="1" operator="containsText" text="E">
      <formula>NOT(ISERROR(SEARCH("E",K3)))</formula>
    </cfRule>
    <cfRule type="containsText" dxfId="6" priority="12" stopIfTrue="1" operator="containsText" text="F">
      <formula>NOT(ISERROR(SEARCH("F",K3)))</formula>
    </cfRule>
  </conditionalFormatting>
  <conditionalFormatting sqref="L3:L10">
    <cfRule type="expression" dxfId="5" priority="7" stopIfTrue="1">
      <formula>OR(L3="A",L3="V",L3="N")</formula>
    </cfRule>
    <cfRule type="containsText" dxfId="4" priority="8" stopIfTrue="1" operator="containsText" text="E">
      <formula>NOT(ISERROR(SEARCH("E",L3)))</formula>
    </cfRule>
    <cfRule type="containsText" dxfId="3" priority="9" stopIfTrue="1" operator="containsText" text="F">
      <formula>NOT(ISERROR(SEARCH("F",L3)))</formula>
    </cfRule>
  </conditionalFormatting>
  <conditionalFormatting sqref="M3:M10">
    <cfRule type="expression" dxfId="2" priority="4" stopIfTrue="1">
      <formula>OR(M3="A",M3="V",M3="N")</formula>
    </cfRule>
    <cfRule type="containsText" dxfId="1" priority="5" stopIfTrue="1" operator="containsText" text="E">
      <formula>NOT(ISERROR(SEARCH("E",M3)))</formula>
    </cfRule>
    <cfRule type="containsText" dxfId="0" priority="6" stopIfTrue="1" operator="containsText" text="F">
      <formula>NOT(ISERROR(SEARCH("F",M3)))</formula>
    </cfRule>
  </conditionalFormatting>
  <pageMargins left="0.7" right="0.7" top="0.78740157499999996" bottom="0.78740157499999996" header="0.3" footer="0.3"/>
  <pageSetup paperSize="9" orientation="portrait"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01"/>
  <sheetViews>
    <sheetView workbookViewId="0">
      <selection activeCell="C7" sqref="C7"/>
    </sheetView>
  </sheetViews>
  <sheetFormatPr baseColWidth="10" defaultRowHeight="14.4"/>
  <sheetData>
    <row r="1" spans="1:12" ht="18">
      <c r="A1" s="18" t="s">
        <v>57</v>
      </c>
      <c r="B1" s="26"/>
      <c r="K1" s="43">
        <v>100</v>
      </c>
      <c r="L1" s="44">
        <v>1</v>
      </c>
    </row>
    <row r="2" spans="1:12" ht="15" thickBot="1">
      <c r="A2" s="19"/>
      <c r="B2" s="29" t="s">
        <v>68</v>
      </c>
      <c r="C2" s="39" t="s">
        <v>66</v>
      </c>
      <c r="K2" s="45">
        <v>99</v>
      </c>
      <c r="L2" s="46">
        <v>1</v>
      </c>
    </row>
    <row r="3" spans="1:12" ht="18">
      <c r="A3" s="32" t="s">
        <v>20</v>
      </c>
      <c r="B3" s="91">
        <v>95</v>
      </c>
      <c r="C3" s="61">
        <f t="shared" ref="C3:C10" si="0">VLOOKUP(B3,Punkteschlüssel,2,FALSE)</f>
        <v>1.2</v>
      </c>
      <c r="D3" s="2" t="s">
        <v>86</v>
      </c>
      <c r="K3" s="43">
        <v>98</v>
      </c>
      <c r="L3" s="44">
        <v>1.1000000000000001</v>
      </c>
    </row>
    <row r="4" spans="1:12" ht="18.600000000000001" thickBot="1">
      <c r="A4" s="33" t="s">
        <v>21</v>
      </c>
      <c r="B4" s="92">
        <v>75</v>
      </c>
      <c r="C4" s="34">
        <f t="shared" si="0"/>
        <v>2.8</v>
      </c>
      <c r="D4" s="2" t="s">
        <v>85</v>
      </c>
      <c r="K4" s="45">
        <v>97</v>
      </c>
      <c r="L4" s="46">
        <v>1.1000000000000001</v>
      </c>
    </row>
    <row r="5" spans="1:12" ht="18">
      <c r="A5" s="32" t="s">
        <v>22</v>
      </c>
      <c r="B5" s="91">
        <v>65</v>
      </c>
      <c r="C5" s="40">
        <f t="shared" si="0"/>
        <v>3.5</v>
      </c>
      <c r="K5" s="43">
        <v>96</v>
      </c>
      <c r="L5" s="44">
        <v>1.2</v>
      </c>
    </row>
    <row r="6" spans="1:12" ht="18.600000000000001" thickBot="1">
      <c r="A6" s="33" t="s">
        <v>23</v>
      </c>
      <c r="B6" s="92">
        <v>45</v>
      </c>
      <c r="C6" s="34">
        <f t="shared" si="0"/>
        <v>4.7</v>
      </c>
      <c r="K6" s="45">
        <v>95</v>
      </c>
      <c r="L6" s="46">
        <v>1.2</v>
      </c>
    </row>
    <row r="7" spans="1:12" ht="18">
      <c r="A7" s="32" t="s">
        <v>24</v>
      </c>
      <c r="B7" s="91">
        <v>32</v>
      </c>
      <c r="C7" s="40">
        <f t="shared" si="0"/>
        <v>5.3</v>
      </c>
      <c r="K7" s="43">
        <v>94</v>
      </c>
      <c r="L7" s="44">
        <v>1.3</v>
      </c>
    </row>
    <row r="8" spans="1:12" ht="18.600000000000001" thickBot="1">
      <c r="A8" s="33" t="s">
        <v>25</v>
      </c>
      <c r="B8" s="92">
        <v>90</v>
      </c>
      <c r="C8" s="34">
        <f t="shared" si="0"/>
        <v>1.6</v>
      </c>
      <c r="K8" s="45">
        <v>93</v>
      </c>
      <c r="L8" s="46">
        <v>1.3</v>
      </c>
    </row>
    <row r="9" spans="1:12" ht="18.600000000000001" thickBot="1">
      <c r="A9" s="32" t="s">
        <v>26</v>
      </c>
      <c r="B9" s="91">
        <v>65</v>
      </c>
      <c r="C9" s="40">
        <f t="shared" si="0"/>
        <v>3.5</v>
      </c>
      <c r="K9" s="48">
        <v>92</v>
      </c>
      <c r="L9" s="49">
        <v>1.4</v>
      </c>
    </row>
    <row r="10" spans="1:12" ht="18">
      <c r="A10" s="33" t="s">
        <v>27</v>
      </c>
      <c r="B10" s="92">
        <v>48</v>
      </c>
      <c r="C10" s="34">
        <f t="shared" si="0"/>
        <v>4.5</v>
      </c>
      <c r="K10" s="43">
        <v>91</v>
      </c>
      <c r="L10" s="44">
        <v>1.5</v>
      </c>
    </row>
    <row r="11" spans="1:12" ht="15" thickBot="1">
      <c r="K11" s="45">
        <v>90</v>
      </c>
      <c r="L11" s="46">
        <v>1.6</v>
      </c>
    </row>
    <row r="12" spans="1:12">
      <c r="K12" s="43">
        <v>89</v>
      </c>
      <c r="L12" s="44">
        <v>1.7</v>
      </c>
    </row>
    <row r="13" spans="1:12" ht="15" thickBot="1">
      <c r="A13" s="77" t="s">
        <v>143</v>
      </c>
      <c r="K13" s="45">
        <v>88</v>
      </c>
      <c r="L13" s="46">
        <v>1.8</v>
      </c>
    </row>
    <row r="14" spans="1:12">
      <c r="K14" s="43">
        <v>87</v>
      </c>
      <c r="L14" s="44">
        <v>1.9</v>
      </c>
    </row>
    <row r="15" spans="1:12" ht="15" thickBot="1">
      <c r="K15" s="45">
        <v>86</v>
      </c>
      <c r="L15" s="46">
        <v>1.9</v>
      </c>
    </row>
    <row r="16" spans="1:12">
      <c r="K16" s="43">
        <v>85</v>
      </c>
      <c r="L16" s="44">
        <v>2</v>
      </c>
    </row>
    <row r="17" spans="11:12" ht="15" thickBot="1">
      <c r="K17" s="45">
        <v>84</v>
      </c>
      <c r="L17" s="46">
        <v>2.1</v>
      </c>
    </row>
    <row r="18" spans="11:12">
      <c r="K18" s="43">
        <v>83</v>
      </c>
      <c r="L18" s="44">
        <v>2.2000000000000002</v>
      </c>
    </row>
    <row r="19" spans="11:12" ht="15" thickBot="1">
      <c r="K19" s="45">
        <v>82</v>
      </c>
      <c r="L19" s="46">
        <v>2.2999999999999998</v>
      </c>
    </row>
    <row r="20" spans="11:12" ht="15" thickBot="1">
      <c r="K20" s="48">
        <v>81</v>
      </c>
      <c r="L20" s="49">
        <v>2.4</v>
      </c>
    </row>
    <row r="21" spans="11:12">
      <c r="K21" s="43">
        <v>80</v>
      </c>
      <c r="L21" s="44">
        <v>2.5</v>
      </c>
    </row>
    <row r="22" spans="11:12" ht="15" thickBot="1">
      <c r="K22" s="45">
        <v>79</v>
      </c>
      <c r="L22" s="46">
        <v>2.6</v>
      </c>
    </row>
    <row r="23" spans="11:12">
      <c r="K23" s="43">
        <v>78</v>
      </c>
      <c r="L23" s="44">
        <v>2.6</v>
      </c>
    </row>
    <row r="24" spans="11:12" ht="15" thickBot="1">
      <c r="K24" s="45">
        <v>77</v>
      </c>
      <c r="L24" s="46">
        <v>2.7</v>
      </c>
    </row>
    <row r="25" spans="11:12">
      <c r="K25" s="43">
        <v>76</v>
      </c>
      <c r="L25" s="44">
        <v>2.8</v>
      </c>
    </row>
    <row r="26" spans="11:12" ht="15" thickBot="1">
      <c r="K26" s="45">
        <v>75</v>
      </c>
      <c r="L26" s="46">
        <v>2.8</v>
      </c>
    </row>
    <row r="27" spans="11:12">
      <c r="K27" s="43">
        <v>74</v>
      </c>
      <c r="L27" s="44">
        <v>2.9</v>
      </c>
    </row>
    <row r="28" spans="11:12" ht="15" thickBot="1">
      <c r="K28" s="45">
        <v>73</v>
      </c>
      <c r="L28" s="46">
        <v>3</v>
      </c>
    </row>
    <row r="29" spans="11:12">
      <c r="K29" s="43">
        <v>72</v>
      </c>
      <c r="L29" s="44">
        <v>3</v>
      </c>
    </row>
    <row r="30" spans="11:12" ht="15" thickBot="1">
      <c r="K30" s="45">
        <v>71</v>
      </c>
      <c r="L30" s="46">
        <v>3.1</v>
      </c>
    </row>
    <row r="31" spans="11:12">
      <c r="K31" s="43">
        <v>70</v>
      </c>
      <c r="L31" s="44">
        <v>3.2</v>
      </c>
    </row>
    <row r="32" spans="11:12" ht="15" thickBot="1">
      <c r="K32" s="45">
        <v>69</v>
      </c>
      <c r="L32" s="46">
        <v>3.2</v>
      </c>
    </row>
    <row r="33" spans="11:12">
      <c r="K33" s="43">
        <v>68</v>
      </c>
      <c r="L33" s="44">
        <v>3.3</v>
      </c>
    </row>
    <row r="34" spans="11:12" ht="15" thickBot="1">
      <c r="K34" s="50">
        <v>67</v>
      </c>
      <c r="L34" s="51">
        <v>3.4</v>
      </c>
    </row>
    <row r="35" spans="11:12">
      <c r="K35" s="43">
        <v>66</v>
      </c>
      <c r="L35" s="44">
        <v>3.5</v>
      </c>
    </row>
    <row r="36" spans="11:12" ht="15" thickBot="1">
      <c r="K36" s="45">
        <v>65</v>
      </c>
      <c r="L36" s="46">
        <v>3.5</v>
      </c>
    </row>
    <row r="37" spans="11:12">
      <c r="K37" s="43">
        <v>64</v>
      </c>
      <c r="L37" s="44">
        <v>3.6</v>
      </c>
    </row>
    <row r="38" spans="11:12" ht="15" thickBot="1">
      <c r="K38" s="45">
        <v>63</v>
      </c>
      <c r="L38" s="46">
        <v>3.6</v>
      </c>
    </row>
    <row r="39" spans="11:12">
      <c r="K39" s="43">
        <v>62</v>
      </c>
      <c r="L39" s="44">
        <v>3.7</v>
      </c>
    </row>
    <row r="40" spans="11:12" ht="15" thickBot="1">
      <c r="K40" s="45">
        <v>61</v>
      </c>
      <c r="L40" s="46">
        <v>3.8</v>
      </c>
    </row>
    <row r="41" spans="11:12">
      <c r="K41" s="43">
        <v>60</v>
      </c>
      <c r="L41" s="44">
        <v>3.8</v>
      </c>
    </row>
    <row r="42" spans="11:12" ht="15" thickBot="1">
      <c r="K42" s="45">
        <v>59</v>
      </c>
      <c r="L42" s="46">
        <v>3.9</v>
      </c>
    </row>
    <row r="43" spans="11:12">
      <c r="K43" s="43">
        <v>58</v>
      </c>
      <c r="L43" s="44">
        <v>3.9</v>
      </c>
    </row>
    <row r="44" spans="11:12" ht="15" thickBot="1">
      <c r="K44" s="45">
        <v>57</v>
      </c>
      <c r="L44" s="46">
        <v>4</v>
      </c>
    </row>
    <row r="45" spans="11:12">
      <c r="K45" s="43">
        <v>56</v>
      </c>
      <c r="L45" s="44">
        <v>4</v>
      </c>
    </row>
    <row r="46" spans="11:12" ht="15" thickBot="1">
      <c r="K46" s="45">
        <v>55</v>
      </c>
      <c r="L46" s="46">
        <v>4.0999999999999996</v>
      </c>
    </row>
    <row r="47" spans="11:12">
      <c r="K47" s="43">
        <v>54</v>
      </c>
      <c r="L47" s="44">
        <v>4.2</v>
      </c>
    </row>
    <row r="48" spans="11:12" ht="15" thickBot="1">
      <c r="K48" s="45">
        <v>53</v>
      </c>
      <c r="L48" s="46">
        <v>4.2</v>
      </c>
    </row>
    <row r="49" spans="11:12">
      <c r="K49" s="43">
        <v>52</v>
      </c>
      <c r="L49" s="44">
        <v>4.3</v>
      </c>
    </row>
    <row r="50" spans="11:12" ht="15" thickBot="1">
      <c r="K50" s="45">
        <v>51</v>
      </c>
      <c r="L50" s="46">
        <v>4.3</v>
      </c>
    </row>
    <row r="51" spans="11:12" ht="15" thickBot="1">
      <c r="K51" s="48">
        <v>50</v>
      </c>
      <c r="L51" s="49">
        <v>4.4000000000000004</v>
      </c>
    </row>
    <row r="52" spans="11:12">
      <c r="K52" s="43">
        <v>49</v>
      </c>
      <c r="L52" s="44">
        <v>4.5</v>
      </c>
    </row>
    <row r="53" spans="11:12" ht="15" thickBot="1">
      <c r="K53" s="45">
        <v>48</v>
      </c>
      <c r="L53" s="46">
        <v>4.5</v>
      </c>
    </row>
    <row r="54" spans="11:12">
      <c r="K54" s="43">
        <v>47</v>
      </c>
      <c r="L54" s="44">
        <v>4.5999999999999996</v>
      </c>
    </row>
    <row r="55" spans="11:12" ht="15" thickBot="1">
      <c r="K55" s="45">
        <v>46</v>
      </c>
      <c r="L55" s="46">
        <v>4.5999999999999996</v>
      </c>
    </row>
    <row r="56" spans="11:12">
      <c r="K56" s="43">
        <v>45</v>
      </c>
      <c r="L56" s="44">
        <v>4.7</v>
      </c>
    </row>
    <row r="57" spans="11:12" ht="15" thickBot="1">
      <c r="K57" s="45">
        <v>44</v>
      </c>
      <c r="L57" s="46">
        <v>4.7</v>
      </c>
    </row>
    <row r="58" spans="11:12">
      <c r="K58" s="43">
        <v>43</v>
      </c>
      <c r="L58" s="44">
        <v>4.8</v>
      </c>
    </row>
    <row r="59" spans="11:12" ht="15" thickBot="1">
      <c r="K59" s="45">
        <v>42</v>
      </c>
      <c r="L59" s="46">
        <v>4.8</v>
      </c>
    </row>
    <row r="60" spans="11:12">
      <c r="K60" s="43">
        <v>41</v>
      </c>
      <c r="L60" s="44">
        <v>4.9000000000000004</v>
      </c>
    </row>
    <row r="61" spans="11:12" ht="15" thickBot="1">
      <c r="K61" s="45">
        <v>40</v>
      </c>
      <c r="L61" s="46">
        <v>4.9000000000000004</v>
      </c>
    </row>
    <row r="62" spans="11:12">
      <c r="K62" s="43">
        <v>39</v>
      </c>
      <c r="L62" s="44">
        <v>4.9000000000000004</v>
      </c>
    </row>
    <row r="63" spans="11:12" ht="15" thickBot="1">
      <c r="K63" s="45">
        <v>38</v>
      </c>
      <c r="L63" s="46">
        <v>5</v>
      </c>
    </row>
    <row r="64" spans="11:12">
      <c r="K64" s="43">
        <v>37</v>
      </c>
      <c r="L64" s="44">
        <v>5</v>
      </c>
    </row>
    <row r="65" spans="11:12" ht="15" thickBot="1">
      <c r="K65" s="45">
        <v>36</v>
      </c>
      <c r="L65" s="46">
        <v>5.0999999999999996</v>
      </c>
    </row>
    <row r="66" spans="11:12">
      <c r="K66" s="43">
        <v>35</v>
      </c>
      <c r="L66" s="44">
        <v>5.0999999999999996</v>
      </c>
    </row>
    <row r="67" spans="11:12" ht="15" thickBot="1">
      <c r="K67" s="45">
        <v>34</v>
      </c>
      <c r="L67" s="46">
        <v>5.2</v>
      </c>
    </row>
    <row r="68" spans="11:12">
      <c r="K68" s="43">
        <v>33</v>
      </c>
      <c r="L68" s="44">
        <v>5.2</v>
      </c>
    </row>
    <row r="69" spans="11:12" ht="15" thickBot="1">
      <c r="K69" s="45">
        <v>32</v>
      </c>
      <c r="L69" s="46">
        <v>5.3</v>
      </c>
    </row>
    <row r="70" spans="11:12">
      <c r="K70" s="43">
        <v>31</v>
      </c>
      <c r="L70" s="44">
        <v>5.3</v>
      </c>
    </row>
    <row r="71" spans="11:12" ht="15" thickBot="1">
      <c r="K71" s="50">
        <v>30</v>
      </c>
      <c r="L71" s="51">
        <v>5.4</v>
      </c>
    </row>
    <row r="72" spans="11:12">
      <c r="K72" s="43">
        <v>29</v>
      </c>
      <c r="L72" s="44">
        <v>5.5</v>
      </c>
    </row>
    <row r="73" spans="11:12" ht="15" thickBot="1">
      <c r="K73" s="45">
        <v>28</v>
      </c>
      <c r="L73" s="46">
        <v>5.5</v>
      </c>
    </row>
    <row r="74" spans="11:12">
      <c r="K74" s="43">
        <v>27</v>
      </c>
      <c r="L74" s="44">
        <v>5.5</v>
      </c>
    </row>
    <row r="75" spans="11:12" ht="15" thickBot="1">
      <c r="K75" s="45">
        <v>26</v>
      </c>
      <c r="L75" s="46">
        <v>5.5</v>
      </c>
    </row>
    <row r="76" spans="11:12">
      <c r="K76" s="43">
        <v>25</v>
      </c>
      <c r="L76" s="44">
        <v>5.5</v>
      </c>
    </row>
    <row r="77" spans="11:12" ht="15" thickBot="1">
      <c r="K77" s="45">
        <v>24</v>
      </c>
      <c r="L77" s="46">
        <v>5.5</v>
      </c>
    </row>
    <row r="78" spans="11:12">
      <c r="K78" s="43">
        <v>23</v>
      </c>
      <c r="L78" s="44">
        <v>5.6</v>
      </c>
    </row>
    <row r="79" spans="11:12" ht="15" thickBot="1">
      <c r="K79" s="45">
        <v>22</v>
      </c>
      <c r="L79" s="46">
        <v>5.6</v>
      </c>
    </row>
    <row r="80" spans="11:12">
      <c r="K80" s="43">
        <v>21</v>
      </c>
      <c r="L80" s="44">
        <v>5.6</v>
      </c>
    </row>
    <row r="81" spans="11:12" ht="15" thickBot="1">
      <c r="K81" s="45">
        <v>20</v>
      </c>
      <c r="L81" s="46">
        <v>5.6</v>
      </c>
    </row>
    <row r="82" spans="11:12">
      <c r="K82" s="43">
        <v>19</v>
      </c>
      <c r="L82" s="44">
        <v>5.6</v>
      </c>
    </row>
    <row r="83" spans="11:12" ht="15" thickBot="1">
      <c r="K83" s="45">
        <v>18</v>
      </c>
      <c r="L83" s="46">
        <v>5.6</v>
      </c>
    </row>
    <row r="84" spans="11:12">
      <c r="K84" s="43">
        <v>17</v>
      </c>
      <c r="L84" s="44">
        <v>5.7</v>
      </c>
    </row>
    <row r="85" spans="11:12" ht="15" thickBot="1">
      <c r="K85" s="45">
        <v>16</v>
      </c>
      <c r="L85" s="46">
        <v>5.7</v>
      </c>
    </row>
    <row r="86" spans="11:12">
      <c r="K86" s="43">
        <v>15</v>
      </c>
      <c r="L86" s="44">
        <v>5.7</v>
      </c>
    </row>
    <row r="87" spans="11:12" ht="15" thickBot="1">
      <c r="K87" s="45">
        <v>14</v>
      </c>
      <c r="L87" s="46">
        <v>5.7</v>
      </c>
    </row>
    <row r="88" spans="11:12">
      <c r="K88" s="43">
        <v>13</v>
      </c>
      <c r="L88" s="44">
        <v>5.7</v>
      </c>
    </row>
    <row r="89" spans="11:12" ht="15" thickBot="1">
      <c r="K89" s="45">
        <v>12</v>
      </c>
      <c r="L89" s="46">
        <v>5.8</v>
      </c>
    </row>
    <row r="90" spans="11:12">
      <c r="K90" s="43">
        <v>11</v>
      </c>
      <c r="L90" s="44">
        <v>5.8</v>
      </c>
    </row>
    <row r="91" spans="11:12" ht="15" thickBot="1">
      <c r="K91" s="45">
        <v>10</v>
      </c>
      <c r="L91" s="46">
        <v>5.8</v>
      </c>
    </row>
    <row r="92" spans="11:12">
      <c r="K92" s="43">
        <v>9</v>
      </c>
      <c r="L92" s="44">
        <v>5.8</v>
      </c>
    </row>
    <row r="93" spans="11:12" ht="15" thickBot="1">
      <c r="K93" s="45">
        <v>8</v>
      </c>
      <c r="L93" s="46">
        <v>5.8</v>
      </c>
    </row>
    <row r="94" spans="11:12">
      <c r="K94" s="43">
        <v>7</v>
      </c>
      <c r="L94" s="44">
        <v>5.8</v>
      </c>
    </row>
    <row r="95" spans="11:12" ht="15" thickBot="1">
      <c r="K95" s="45">
        <v>6</v>
      </c>
      <c r="L95" s="46">
        <v>5.9</v>
      </c>
    </row>
    <row r="96" spans="11:12">
      <c r="K96" s="43">
        <v>5</v>
      </c>
      <c r="L96" s="44">
        <v>5.9</v>
      </c>
    </row>
    <row r="97" spans="11:12" ht="15" thickBot="1">
      <c r="K97" s="45">
        <v>4</v>
      </c>
      <c r="L97" s="46">
        <v>5.9</v>
      </c>
    </row>
    <row r="98" spans="11:12">
      <c r="K98" s="43">
        <v>3</v>
      </c>
      <c r="L98" s="44">
        <v>5.9</v>
      </c>
    </row>
    <row r="99" spans="11:12" ht="15" thickBot="1">
      <c r="K99" s="45">
        <v>2</v>
      </c>
      <c r="L99" s="46">
        <v>5.9</v>
      </c>
    </row>
    <row r="100" spans="11:12">
      <c r="K100" s="43">
        <v>1</v>
      </c>
      <c r="L100" s="44">
        <v>5.9</v>
      </c>
    </row>
    <row r="101" spans="11:12" ht="15" thickBot="1">
      <c r="K101" s="50">
        <v>0</v>
      </c>
      <c r="L101" s="51">
        <v>6</v>
      </c>
    </row>
  </sheetData>
  <sheetProtection algorithmName="SHA-512" hashValue="u1IfhzhPKVP51sDk4dWtFvh9Ly5cI5fUTD2uPoNmOzAQ2IhDjb4HU6CYojLl+4aa8kJU0UDbV9paKeihqDyOXA==" saltValue="HtVreqI2ZvcfA6+ChPicBA==" spinCount="100000" sheet="1" objects="1" scenarios="1"/>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E8"/>
  <sheetViews>
    <sheetView workbookViewId="0">
      <selection activeCell="A2" sqref="A2"/>
    </sheetView>
  </sheetViews>
  <sheetFormatPr baseColWidth="10" defaultRowHeight="14.4"/>
  <sheetData>
    <row r="2" spans="1:5">
      <c r="A2" s="90">
        <f>ROW()</f>
        <v>2</v>
      </c>
      <c r="B2" s="2" t="s">
        <v>87</v>
      </c>
    </row>
    <row r="3" spans="1:5">
      <c r="A3" s="90">
        <f>COLUMN()</f>
        <v>1</v>
      </c>
      <c r="B3" s="2" t="s">
        <v>88</v>
      </c>
    </row>
    <row r="4" spans="1:5">
      <c r="A4" s="90">
        <v>5.45</v>
      </c>
      <c r="B4" s="85" t="str">
        <f>LEFT(A4,1)</f>
        <v>5</v>
      </c>
      <c r="C4" s="2" t="s">
        <v>89</v>
      </c>
      <c r="D4" s="85" t="str">
        <f>RIGHT(A4,2)</f>
        <v>45</v>
      </c>
      <c r="E4" s="2" t="s">
        <v>90</v>
      </c>
    </row>
    <row r="8" spans="1:5">
      <c r="A8" s="77" t="s">
        <v>143</v>
      </c>
    </row>
  </sheetData>
  <sheetProtection algorithmName="SHA-512" hashValue="TQbA+EFNjqXyletmnyc0/EBXOBoU0V5lYX40IpJRmKi3COybG5fZcY1hOOcIHKaJIAo6ORrudnwOH/Ys97k8Fg==" saltValue="jBPbJzUVS2iY3k9VXHOHqg==" spinCount="100000" sheet="1" objects="1" scenarios="1"/>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9"/>
  <sheetViews>
    <sheetView workbookViewId="0">
      <selection activeCell="E2" sqref="E2"/>
    </sheetView>
  </sheetViews>
  <sheetFormatPr baseColWidth="10" defaultRowHeight="14.4"/>
  <cols>
    <col min="1" max="1" width="18.33203125" customWidth="1"/>
    <col min="3" max="3" width="27.6640625" style="62" customWidth="1"/>
    <col min="4" max="4" width="16" customWidth="1"/>
    <col min="5" max="5" width="37.88671875" style="62" customWidth="1"/>
    <col min="6" max="6" width="23.33203125" customWidth="1"/>
  </cols>
  <sheetData>
    <row r="1" spans="1:7">
      <c r="A1" s="3" t="s">
        <v>95</v>
      </c>
      <c r="B1" s="26" t="s">
        <v>96</v>
      </c>
      <c r="C1" s="62" t="s">
        <v>102</v>
      </c>
      <c r="D1" s="26" t="s">
        <v>97</v>
      </c>
      <c r="E1" s="62" t="s">
        <v>102</v>
      </c>
      <c r="F1" s="3" t="s">
        <v>98</v>
      </c>
      <c r="G1" s="62" t="s">
        <v>102</v>
      </c>
    </row>
    <row r="2" spans="1:7">
      <c r="A2" s="87" t="s">
        <v>94</v>
      </c>
      <c r="B2" s="85" t="str">
        <f>LEFT(A2,FIND(" ",A2,1)-1)</f>
        <v>Lieschen</v>
      </c>
      <c r="C2" s="63" t="s">
        <v>99</v>
      </c>
      <c r="D2" s="85" t="str">
        <f>RIGHT(A2,LEN(A2)-FIND(" ",A2))</f>
        <v>Müller</v>
      </c>
      <c r="E2" s="63" t="s">
        <v>100</v>
      </c>
      <c r="F2" s="88" t="str">
        <f>D2 &amp; ", " &amp; B2</f>
        <v>Müller, Lieschen</v>
      </c>
      <c r="G2" s="2" t="s">
        <v>101</v>
      </c>
    </row>
    <row r="3" spans="1:7">
      <c r="A3" s="87" t="s">
        <v>91</v>
      </c>
      <c r="B3" s="85" t="str">
        <f>LEFT(A3,FIND(" ",A3,1)-1)</f>
        <v>John</v>
      </c>
      <c r="C3" s="63"/>
      <c r="D3" s="85" t="str">
        <f>RIGHT(A3,LEN(A3)-FIND(" ",A3))</f>
        <v>Doe</v>
      </c>
      <c r="E3" s="63"/>
      <c r="F3" s="88" t="str">
        <f>D3 &amp; ", " &amp; B3</f>
        <v>Doe, John</v>
      </c>
      <c r="G3" s="2"/>
    </row>
    <row r="4" spans="1:7">
      <c r="A4" s="87" t="s">
        <v>92</v>
      </c>
      <c r="B4" s="85" t="str">
        <f>LEFT(A4,FIND(" ",A4,1)-1)</f>
        <v>Harry</v>
      </c>
      <c r="C4" s="63"/>
      <c r="D4" s="85" t="str">
        <f>RIGHT(A4,LEN(A4)-FIND(" ",A4))</f>
        <v>Potter</v>
      </c>
      <c r="E4" s="63"/>
      <c r="F4" s="88" t="str">
        <f>D4 &amp; ", " &amp; B4</f>
        <v>Potter, Harry</v>
      </c>
      <c r="G4" s="2"/>
    </row>
    <row r="5" spans="1:7">
      <c r="A5" s="87" t="s">
        <v>93</v>
      </c>
      <c r="B5" s="85" t="str">
        <f>LEFT(A5,FIND(" ",A5,1)-1)</f>
        <v>Max</v>
      </c>
      <c r="C5" s="63"/>
      <c r="D5" s="85" t="str">
        <f>RIGHT(A5,LEN(A5)-FIND(" ",A5))</f>
        <v>Mustermann</v>
      </c>
      <c r="E5" s="63"/>
      <c r="F5" s="88" t="str">
        <f>D5 &amp; ", " &amp; B5</f>
        <v>Mustermann, Max</v>
      </c>
      <c r="G5" s="2"/>
    </row>
    <row r="9" spans="1:7">
      <c r="A9" s="77" t="s">
        <v>143</v>
      </c>
    </row>
  </sheetData>
  <sheetProtection algorithmName="SHA-512" hashValue="N6Gjd66pNuAuyV7RISNpeDOP6ODXGQUL7Zwj2n7E36Hp2klanU3Tj4rlnjzGxcj8rrLcNbLx7URTWoIItgZarw==" saltValue="FFR6lGjtzlNSc29JFpTWYw==" spinCount="100000" sheet="1" objects="1" scenarios="1"/>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0"/>
  <sheetViews>
    <sheetView tabSelected="1" workbookViewId="0">
      <selection activeCell="B4" sqref="B4"/>
    </sheetView>
  </sheetViews>
  <sheetFormatPr baseColWidth="10" defaultRowHeight="14.4"/>
  <sheetData>
    <row r="1" spans="1:10" ht="18">
      <c r="A1" s="18" t="s">
        <v>107</v>
      </c>
    </row>
    <row r="2" spans="1:10" ht="28.95" customHeight="1">
      <c r="A2" s="19"/>
      <c r="B2" s="68" t="s">
        <v>30</v>
      </c>
      <c r="C2" s="68" t="s">
        <v>31</v>
      </c>
      <c r="D2" s="68" t="s">
        <v>32</v>
      </c>
      <c r="E2" s="68" t="s">
        <v>33</v>
      </c>
      <c r="F2" s="68" t="s">
        <v>34</v>
      </c>
      <c r="G2" s="68" t="s">
        <v>39</v>
      </c>
      <c r="H2" s="68" t="s">
        <v>108</v>
      </c>
      <c r="I2" s="68" t="s">
        <v>109</v>
      </c>
      <c r="J2" s="69" t="s">
        <v>116</v>
      </c>
    </row>
    <row r="3" spans="1:10" ht="18">
      <c r="A3" s="32" t="s">
        <v>20</v>
      </c>
      <c r="B3" s="80" t="s">
        <v>106</v>
      </c>
      <c r="C3" s="81" t="s">
        <v>104</v>
      </c>
      <c r="D3" s="81" t="s">
        <v>106</v>
      </c>
      <c r="E3" s="80" t="s">
        <v>105</v>
      </c>
      <c r="F3" s="80" t="s">
        <v>103</v>
      </c>
      <c r="G3" s="80" t="s">
        <v>105</v>
      </c>
      <c r="H3" s="65">
        <f t="shared" ref="H3:H7" si="0">ROUND(6-5*(COUNTIF(B3:G3,"=++")*4+COUNTIF(B3:G3,"=+")*3+COUNTIF(B3:G3,"=0")*2+COUNTIF(B3:G3,"=-")*1)/(COUNTA(B3:G3)*4),1)</f>
        <v>4.0999999999999996</v>
      </c>
      <c r="I3" s="65">
        <f t="shared" ref="I3:I7" si="1">ROUND(SUM(COUNTIF(B3:G3,"=++")*2,COUNTIF(B3:G3,"=+")*1,COUNTIF(B3:G3,"=-")*-1,COUNTIF(B3:G3,"=--")*-2)/(COUNTA(B3:G3)),1)</f>
        <v>-0.5</v>
      </c>
      <c r="J3" s="65" t="str">
        <f t="shared" ref="J3:J7" si="2">IF(I3&gt;1,"++",IF(I3&gt;0,"+",IF(I3=0,"+ oder -",IF(I3&gt;-1,"-","--"))))</f>
        <v>-</v>
      </c>
    </row>
    <row r="4" spans="1:10" ht="18">
      <c r="A4" s="33" t="s">
        <v>21</v>
      </c>
      <c r="B4" s="82" t="s">
        <v>104</v>
      </c>
      <c r="C4" s="83" t="s">
        <v>103</v>
      </c>
      <c r="D4" s="83" t="s">
        <v>103</v>
      </c>
      <c r="E4" s="82" t="s">
        <v>104</v>
      </c>
      <c r="F4" s="82" t="s">
        <v>104</v>
      </c>
      <c r="G4" s="82" t="s">
        <v>104</v>
      </c>
      <c r="H4" s="35">
        <f t="shared" si="0"/>
        <v>1.8</v>
      </c>
      <c r="I4" s="35">
        <f t="shared" si="1"/>
        <v>1.3</v>
      </c>
      <c r="J4" s="35" t="str">
        <f t="shared" si="2"/>
        <v>++</v>
      </c>
    </row>
    <row r="5" spans="1:10" ht="18">
      <c r="A5" s="32" t="s">
        <v>22</v>
      </c>
      <c r="B5" s="81" t="s">
        <v>104</v>
      </c>
      <c r="C5" s="80" t="s">
        <v>105</v>
      </c>
      <c r="D5" s="81" t="s">
        <v>104</v>
      </c>
      <c r="E5" s="81" t="s">
        <v>104</v>
      </c>
      <c r="F5" s="81" t="s">
        <v>104</v>
      </c>
      <c r="G5" s="81" t="s">
        <v>106</v>
      </c>
      <c r="H5" s="64">
        <f t="shared" si="0"/>
        <v>3.3</v>
      </c>
      <c r="I5" s="64">
        <f t="shared" si="1"/>
        <v>0.2</v>
      </c>
      <c r="J5" s="64" t="str">
        <f t="shared" si="2"/>
        <v>+</v>
      </c>
    </row>
    <row r="6" spans="1:10" ht="18">
      <c r="A6" s="33" t="s">
        <v>23</v>
      </c>
      <c r="B6" s="82" t="s">
        <v>106</v>
      </c>
      <c r="C6" s="82" t="s">
        <v>106</v>
      </c>
      <c r="D6" s="82" t="s">
        <v>106</v>
      </c>
      <c r="E6" s="83" t="s">
        <v>105</v>
      </c>
      <c r="F6" s="82" t="s">
        <v>106</v>
      </c>
      <c r="G6" s="83" t="s">
        <v>105</v>
      </c>
      <c r="H6" s="66">
        <f t="shared" si="0"/>
        <v>5.2</v>
      </c>
      <c r="I6" s="66">
        <f t="shared" si="1"/>
        <v>-1.3</v>
      </c>
      <c r="J6" s="66" t="str">
        <f t="shared" si="2"/>
        <v>--</v>
      </c>
    </row>
    <row r="7" spans="1:10" ht="18">
      <c r="A7" s="32" t="s">
        <v>24</v>
      </c>
      <c r="B7" s="80" t="s">
        <v>105</v>
      </c>
      <c r="C7" s="81" t="s">
        <v>104</v>
      </c>
      <c r="D7" s="81" t="s">
        <v>106</v>
      </c>
      <c r="E7" s="80" t="s">
        <v>105</v>
      </c>
      <c r="F7" s="80" t="s">
        <v>103</v>
      </c>
      <c r="G7" s="81" t="s">
        <v>106</v>
      </c>
      <c r="H7" s="64">
        <f t="shared" si="0"/>
        <v>4.0999999999999996</v>
      </c>
      <c r="I7" s="64">
        <f t="shared" si="1"/>
        <v>-0.5</v>
      </c>
      <c r="J7" s="64" t="str">
        <f t="shared" si="2"/>
        <v>-</v>
      </c>
    </row>
    <row r="9" spans="1:10">
      <c r="B9" s="67" t="s">
        <v>110</v>
      </c>
      <c r="C9" s="2" t="s">
        <v>113</v>
      </c>
    </row>
    <row r="10" spans="1:10">
      <c r="B10" s="67" t="s">
        <v>112</v>
      </c>
      <c r="C10" s="2" t="s">
        <v>114</v>
      </c>
    </row>
    <row r="11" spans="1:10">
      <c r="B11" s="67" t="s">
        <v>111</v>
      </c>
      <c r="C11" s="2" t="s">
        <v>115</v>
      </c>
    </row>
    <row r="20" spans="1:1">
      <c r="A20" s="77" t="s">
        <v>143</v>
      </c>
    </row>
  </sheetData>
  <sheetProtection algorithmName="SHA-512" hashValue="RZHD57gc8rBT+R48YaPSgQPLRiOectjvze6q56nmKLdAez4dvo18v+tgOAHRfmMi+xyffh1ROsMXTzTqHYOl3w==" saltValue="+SN/qyxIZniOuFICsCJvQA==" spinCount="100000" sheet="1" objects="1" scenarios="1"/>
  <pageMargins left="0.7" right="0.7" top="0.78740157499999996" bottom="0.78740157499999996" header="0.3" footer="0.3"/>
  <pageSetup paperSize="9" orientation="portrait" horizont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0"/>
  <sheetViews>
    <sheetView workbookViewId="0">
      <selection activeCell="I11" sqref="I11"/>
    </sheetView>
  </sheetViews>
  <sheetFormatPr baseColWidth="10" defaultRowHeight="14.4"/>
  <cols>
    <col min="1" max="1" width="22.6640625" customWidth="1"/>
    <col min="2" max="2" width="18.109375" customWidth="1"/>
    <col min="4" max="4" width="17.6640625" customWidth="1"/>
    <col min="8" max="8" width="17.6640625" customWidth="1"/>
  </cols>
  <sheetData>
    <row r="1" spans="1:9">
      <c r="A1" s="3" t="s">
        <v>117</v>
      </c>
      <c r="B1" s="71"/>
    </row>
    <row r="2" spans="1:9">
      <c r="A2" s="72" t="s">
        <v>118</v>
      </c>
    </row>
    <row r="3" spans="1:9">
      <c r="A3" s="72" t="s">
        <v>119</v>
      </c>
    </row>
    <row r="4" spans="1:9">
      <c r="A4" s="72" t="s">
        <v>120</v>
      </c>
    </row>
    <row r="5" spans="1:9">
      <c r="A5" s="73" t="s">
        <v>103</v>
      </c>
    </row>
    <row r="6" spans="1:9">
      <c r="A6" s="73" t="s">
        <v>105</v>
      </c>
    </row>
    <row r="7" spans="1:9">
      <c r="A7" s="72" t="s">
        <v>106</v>
      </c>
    </row>
    <row r="8" spans="1:9">
      <c r="A8" s="72" t="s">
        <v>104</v>
      </c>
    </row>
    <row r="9" spans="1:9">
      <c r="A9" s="72">
        <v>15</v>
      </c>
    </row>
    <row r="10" spans="1:9">
      <c r="A10" s="72">
        <v>1238</v>
      </c>
      <c r="D10" s="70" t="s">
        <v>121</v>
      </c>
      <c r="H10" s="1" t="s">
        <v>124</v>
      </c>
    </row>
    <row r="11" spans="1:9">
      <c r="A11" s="72">
        <v>5.8</v>
      </c>
      <c r="D11" s="70" t="s">
        <v>122</v>
      </c>
      <c r="H11" s="1" t="s">
        <v>125</v>
      </c>
      <c r="I11" s="74"/>
    </row>
    <row r="12" spans="1:9">
      <c r="A12" s="72" t="s">
        <v>148</v>
      </c>
      <c r="D12" s="70" t="s">
        <v>123</v>
      </c>
      <c r="E12" s="79"/>
    </row>
    <row r="13" spans="1:9">
      <c r="A13" s="72"/>
    </row>
    <row r="14" spans="1:9">
      <c r="A14" s="72"/>
    </row>
    <row r="15" spans="1:9">
      <c r="A15" s="72"/>
    </row>
    <row r="16" spans="1:9">
      <c r="A16" s="72"/>
    </row>
    <row r="17" spans="1:1">
      <c r="A17" s="47"/>
    </row>
    <row r="40" spans="5:5">
      <c r="E40" s="77" t="s">
        <v>143</v>
      </c>
    </row>
  </sheetData>
  <sheetProtection algorithmName="SHA-512" hashValue="qp2EcMidmKCjXwu9VUUiDPLqEzXsgx4vczzpMm93oOvWnBVETQN2+qPbNVhEXqKmBYheG7oHu7pqq9v3xu4QPA==" saltValue="ASl/v73ej8uawUsMU1HyqA==" spinCount="100000" sheet="1" objects="1" scenarios="1"/>
  <dataValidations xWindow="714" yWindow="399" count="3">
    <dataValidation type="list" allowBlank="1" showInputMessage="1" sqref="B1" xr:uid="{00000000-0002-0000-1100-000000000000}">
      <formula1>Bereichsname</formula1>
    </dataValidation>
    <dataValidation type="whole" allowBlank="1" showInputMessage="1" showErrorMessage="1" errorTitle="Fehler" error="Es werden nur ganze Punkte zwischen 0 und 100 akzeptiert!" promptTitle="Punkteeingabe" prompt="Geben Sie hier Ihre Punkte ein!" sqref="E12" xr:uid="{00000000-0002-0000-1100-000001000000}">
      <formula1>0</formula1>
      <formula2>100</formula2>
    </dataValidation>
    <dataValidation type="list" allowBlank="1" showInputMessage="1" showErrorMessage="1" sqref="I11" xr:uid="{00000000-0002-0000-1100-000002000000}">
      <formula1>"++,+,-,--"</formula1>
    </dataValidation>
  </dataValidations>
  <pageMargins left="0.7" right="0.7" top="0.78740157499999996" bottom="0.78740157499999996" header="0.3" footer="0.3"/>
  <pageSetup paperSize="9"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4:E17"/>
  <sheetViews>
    <sheetView workbookViewId="0">
      <selection activeCell="B15" sqref="B15"/>
    </sheetView>
  </sheetViews>
  <sheetFormatPr baseColWidth="10" defaultRowHeight="14.4"/>
  <cols>
    <col min="4" max="4" width="7.5546875" customWidth="1"/>
  </cols>
  <sheetData>
    <row r="14" spans="1:5" ht="15" thickBot="1">
      <c r="A14" t="s">
        <v>126</v>
      </c>
      <c r="B14" s="76">
        <v>5</v>
      </c>
      <c r="C14" t="s">
        <v>127</v>
      </c>
      <c r="E14" s="75">
        <f>B14*5</f>
        <v>25</v>
      </c>
    </row>
    <row r="15" spans="1:5" ht="15" thickTop="1"/>
    <row r="17" spans="1:1">
      <c r="A17" s="77" t="s">
        <v>143</v>
      </c>
    </row>
  </sheetData>
  <sheetProtection algorithmName="SHA-512" hashValue="R1DhTPALNgdG4zdhgdinT176Vz+IB11bP8YEW60sFxjrJQtCay1fZr9mVEzqck7KVLKDjo2KK0sMmQrmwlP2sQ==" saltValue="GS5Swc7JkFEQlykDQCwlog=="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1"/>
  <sheetViews>
    <sheetView workbookViewId="0">
      <selection activeCell="C22" sqref="C22"/>
    </sheetView>
  </sheetViews>
  <sheetFormatPr baseColWidth="10" defaultRowHeight="14.4"/>
  <cols>
    <col min="7" max="7" width="15.33203125" customWidth="1"/>
  </cols>
  <sheetData>
    <row r="1" spans="1:7">
      <c r="A1" s="90">
        <v>1</v>
      </c>
      <c r="B1" s="90">
        <v>5</v>
      </c>
      <c r="C1" s="110">
        <v>0</v>
      </c>
      <c r="E1" s="84">
        <f>A1</f>
        <v>1</v>
      </c>
      <c r="F1" s="2" t="s">
        <v>140</v>
      </c>
    </row>
    <row r="2" spans="1:7">
      <c r="A2" s="90">
        <v>2</v>
      </c>
      <c r="B2" s="90">
        <v>10</v>
      </c>
      <c r="C2" s="110">
        <v>3.472222222222222E-3</v>
      </c>
      <c r="E2" s="86" t="str">
        <f>'Zellen und Bereiche'!A1</f>
        <v>Zelle A1</v>
      </c>
      <c r="F2" s="2" t="s">
        <v>141</v>
      </c>
    </row>
    <row r="3" spans="1:7">
      <c r="A3" s="90">
        <v>3</v>
      </c>
      <c r="B3" s="90">
        <v>15</v>
      </c>
      <c r="C3" s="110">
        <v>6.9444444444444441E-3</v>
      </c>
    </row>
    <row r="4" spans="1:7">
      <c r="A4" s="90"/>
      <c r="B4" s="90"/>
      <c r="C4" s="110"/>
    </row>
    <row r="5" spans="1:7">
      <c r="A5" s="90"/>
      <c r="B5" s="90"/>
      <c r="C5" s="110"/>
      <c r="E5" t="s">
        <v>142</v>
      </c>
      <c r="G5" s="111"/>
    </row>
    <row r="6" spans="1:7">
      <c r="A6" s="90"/>
      <c r="B6" s="90"/>
      <c r="C6" s="110"/>
    </row>
    <row r="7" spans="1:7">
      <c r="A7" s="90"/>
      <c r="B7" s="90"/>
      <c r="C7" s="110"/>
    </row>
    <row r="8" spans="1:7">
      <c r="A8" s="90"/>
      <c r="B8" s="90"/>
      <c r="C8" s="110"/>
    </row>
    <row r="9" spans="1:7">
      <c r="A9" s="90"/>
      <c r="B9" s="90"/>
      <c r="C9" s="110"/>
    </row>
    <row r="10" spans="1:7">
      <c r="A10" s="90"/>
      <c r="B10" s="90"/>
      <c r="C10" s="110"/>
      <c r="E10" s="77" t="s">
        <v>143</v>
      </c>
    </row>
    <row r="11" spans="1:7">
      <c r="A11" s="90"/>
      <c r="B11" s="90"/>
      <c r="C11" s="90"/>
    </row>
    <row r="12" spans="1:7">
      <c r="A12" s="90"/>
      <c r="B12" s="90"/>
      <c r="C12" s="90"/>
    </row>
    <row r="13" spans="1:7">
      <c r="A13" s="90"/>
      <c r="B13" s="90"/>
      <c r="C13" s="90"/>
    </row>
    <row r="14" spans="1:7">
      <c r="A14" s="90"/>
      <c r="B14" s="90"/>
      <c r="C14" s="90"/>
    </row>
    <row r="15" spans="1:7">
      <c r="A15" s="90"/>
      <c r="B15" s="90"/>
      <c r="C15" s="90"/>
    </row>
    <row r="16" spans="1:7">
      <c r="A16" s="90"/>
      <c r="B16" s="90"/>
      <c r="C16" s="90"/>
    </row>
    <row r="17" spans="1:3">
      <c r="A17" s="90"/>
      <c r="B17" s="90"/>
      <c r="C17" s="90"/>
    </row>
    <row r="18" spans="1:3">
      <c r="A18" s="90"/>
      <c r="B18" s="90"/>
      <c r="C18" s="90"/>
    </row>
    <row r="19" spans="1:3">
      <c r="A19" s="90"/>
      <c r="B19" s="90"/>
      <c r="C19" s="90"/>
    </row>
    <row r="20" spans="1:3">
      <c r="A20" s="90"/>
      <c r="B20" s="90"/>
      <c r="C20" s="90"/>
    </row>
    <row r="21" spans="1:3">
      <c r="A21" s="90"/>
      <c r="B21" s="90"/>
      <c r="C21" s="90"/>
    </row>
    <row r="22" spans="1:3">
      <c r="A22" s="90"/>
      <c r="B22" s="90"/>
      <c r="C22" s="90"/>
    </row>
    <row r="23" spans="1:3">
      <c r="A23" s="90"/>
      <c r="B23" s="90"/>
      <c r="C23" s="90"/>
    </row>
    <row r="24" spans="1:3">
      <c r="A24" s="90"/>
      <c r="B24" s="90"/>
      <c r="C24" s="90"/>
    </row>
    <row r="25" spans="1:3">
      <c r="A25" s="90"/>
      <c r="B25" s="90"/>
      <c r="C25" s="90"/>
    </row>
    <row r="26" spans="1:3">
      <c r="A26" s="90"/>
      <c r="B26" s="90"/>
      <c r="C26" s="90"/>
    </row>
    <row r="27" spans="1:3">
      <c r="A27" s="90"/>
      <c r="B27" s="90"/>
      <c r="C27" s="90"/>
    </row>
    <row r="28" spans="1:3">
      <c r="A28" s="90"/>
      <c r="B28" s="90"/>
      <c r="C28" s="90"/>
    </row>
    <row r="29" spans="1:3">
      <c r="A29" s="90"/>
      <c r="B29" s="90"/>
      <c r="C29" s="90"/>
    </row>
    <row r="30" spans="1:3">
      <c r="A30" s="90"/>
      <c r="B30" s="90"/>
      <c r="C30" s="90"/>
    </row>
    <row r="31" spans="1:3">
      <c r="A31" s="90"/>
      <c r="B31" s="90"/>
      <c r="C31" s="90"/>
    </row>
  </sheetData>
  <sheetProtection algorithmName="SHA-512" hashValue="ds/S/ww6Xrp1DPmfDGy9JEue4iDaFycnts270h20LnCJ+DC0/gcVyaiseI0RBzQxNR4ocsdi2WG07FsWDXBtTA==" saltValue="h3ybz/L2LWdRgy/SwJkNcA==" spinCount="100000" sheet="1" objects="1" scenarios="1"/>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67"/>
  <sheetViews>
    <sheetView workbookViewId="0">
      <selection activeCell="B3" sqref="B3"/>
    </sheetView>
  </sheetViews>
  <sheetFormatPr baseColWidth="10" defaultRowHeight="14.4"/>
  <cols>
    <col min="1" max="1" width="15.88671875" customWidth="1"/>
    <col min="3" max="3" width="2.88671875" customWidth="1"/>
    <col min="6" max="6" width="3" customWidth="1"/>
    <col min="9" max="9" width="2.6640625" customWidth="1"/>
    <col min="257" max="257" width="15.88671875" customWidth="1"/>
    <col min="259" max="259" width="2.88671875" customWidth="1"/>
    <col min="262" max="262" width="3" customWidth="1"/>
    <col min="265" max="265" width="2.6640625" customWidth="1"/>
    <col min="513" max="513" width="15.88671875" customWidth="1"/>
    <col min="515" max="515" width="2.88671875" customWidth="1"/>
    <col min="518" max="518" width="3" customWidth="1"/>
    <col min="521" max="521" width="2.6640625" customWidth="1"/>
    <col min="769" max="769" width="15.88671875" customWidth="1"/>
    <col min="771" max="771" width="2.88671875" customWidth="1"/>
    <col min="774" max="774" width="3" customWidth="1"/>
    <col min="777" max="777" width="2.6640625" customWidth="1"/>
    <col min="1025" max="1025" width="15.88671875" customWidth="1"/>
    <col min="1027" max="1027" width="2.88671875" customWidth="1"/>
    <col min="1030" max="1030" width="3" customWidth="1"/>
    <col min="1033" max="1033" width="2.6640625" customWidth="1"/>
    <col min="1281" max="1281" width="15.88671875" customWidth="1"/>
    <col min="1283" max="1283" width="2.88671875" customWidth="1"/>
    <col min="1286" max="1286" width="3" customWidth="1"/>
    <col min="1289" max="1289" width="2.6640625" customWidth="1"/>
    <col min="1537" max="1537" width="15.88671875" customWidth="1"/>
    <col min="1539" max="1539" width="2.88671875" customWidth="1"/>
    <col min="1542" max="1542" width="3" customWidth="1"/>
    <col min="1545" max="1545" width="2.6640625" customWidth="1"/>
    <col min="1793" max="1793" width="15.88671875" customWidth="1"/>
    <col min="1795" max="1795" width="2.88671875" customWidth="1"/>
    <col min="1798" max="1798" width="3" customWidth="1"/>
    <col min="1801" max="1801" width="2.6640625" customWidth="1"/>
    <col min="2049" max="2049" width="15.88671875" customWidth="1"/>
    <col min="2051" max="2051" width="2.88671875" customWidth="1"/>
    <col min="2054" max="2054" width="3" customWidth="1"/>
    <col min="2057" max="2057" width="2.6640625" customWidth="1"/>
    <col min="2305" max="2305" width="15.88671875" customWidth="1"/>
    <col min="2307" max="2307" width="2.88671875" customWidth="1"/>
    <col min="2310" max="2310" width="3" customWidth="1"/>
    <col min="2313" max="2313" width="2.6640625" customWidth="1"/>
    <col min="2561" max="2561" width="15.88671875" customWidth="1"/>
    <col min="2563" max="2563" width="2.88671875" customWidth="1"/>
    <col min="2566" max="2566" width="3" customWidth="1"/>
    <col min="2569" max="2569" width="2.6640625" customWidth="1"/>
    <col min="2817" max="2817" width="15.88671875" customWidth="1"/>
    <col min="2819" max="2819" width="2.88671875" customWidth="1"/>
    <col min="2822" max="2822" width="3" customWidth="1"/>
    <col min="2825" max="2825" width="2.6640625" customWidth="1"/>
    <col min="3073" max="3073" width="15.88671875" customWidth="1"/>
    <col min="3075" max="3075" width="2.88671875" customWidth="1"/>
    <col min="3078" max="3078" width="3" customWidth="1"/>
    <col min="3081" max="3081" width="2.6640625" customWidth="1"/>
    <col min="3329" max="3329" width="15.88671875" customWidth="1"/>
    <col min="3331" max="3331" width="2.88671875" customWidth="1"/>
    <col min="3334" max="3334" width="3" customWidth="1"/>
    <col min="3337" max="3337" width="2.6640625" customWidth="1"/>
    <col min="3585" max="3585" width="15.88671875" customWidth="1"/>
    <col min="3587" max="3587" width="2.88671875" customWidth="1"/>
    <col min="3590" max="3590" width="3" customWidth="1"/>
    <col min="3593" max="3593" width="2.6640625" customWidth="1"/>
    <col min="3841" max="3841" width="15.88671875" customWidth="1"/>
    <col min="3843" max="3843" width="2.88671875" customWidth="1"/>
    <col min="3846" max="3846" width="3" customWidth="1"/>
    <col min="3849" max="3849" width="2.6640625" customWidth="1"/>
    <col min="4097" max="4097" width="15.88671875" customWidth="1"/>
    <col min="4099" max="4099" width="2.88671875" customWidth="1"/>
    <col min="4102" max="4102" width="3" customWidth="1"/>
    <col min="4105" max="4105" width="2.6640625" customWidth="1"/>
    <col min="4353" max="4353" width="15.88671875" customWidth="1"/>
    <col min="4355" max="4355" width="2.88671875" customWidth="1"/>
    <col min="4358" max="4358" width="3" customWidth="1"/>
    <col min="4361" max="4361" width="2.6640625" customWidth="1"/>
    <col min="4609" max="4609" width="15.88671875" customWidth="1"/>
    <col min="4611" max="4611" width="2.88671875" customWidth="1"/>
    <col min="4614" max="4614" width="3" customWidth="1"/>
    <col min="4617" max="4617" width="2.6640625" customWidth="1"/>
    <col min="4865" max="4865" width="15.88671875" customWidth="1"/>
    <col min="4867" max="4867" width="2.88671875" customWidth="1"/>
    <col min="4870" max="4870" width="3" customWidth="1"/>
    <col min="4873" max="4873" width="2.6640625" customWidth="1"/>
    <col min="5121" max="5121" width="15.88671875" customWidth="1"/>
    <col min="5123" max="5123" width="2.88671875" customWidth="1"/>
    <col min="5126" max="5126" width="3" customWidth="1"/>
    <col min="5129" max="5129" width="2.6640625" customWidth="1"/>
    <col min="5377" max="5377" width="15.88671875" customWidth="1"/>
    <col min="5379" max="5379" width="2.88671875" customWidth="1"/>
    <col min="5382" max="5382" width="3" customWidth="1"/>
    <col min="5385" max="5385" width="2.6640625" customWidth="1"/>
    <col min="5633" max="5633" width="15.88671875" customWidth="1"/>
    <col min="5635" max="5635" width="2.88671875" customWidth="1"/>
    <col min="5638" max="5638" width="3" customWidth="1"/>
    <col min="5641" max="5641" width="2.6640625" customWidth="1"/>
    <col min="5889" max="5889" width="15.88671875" customWidth="1"/>
    <col min="5891" max="5891" width="2.88671875" customWidth="1"/>
    <col min="5894" max="5894" width="3" customWidth="1"/>
    <col min="5897" max="5897" width="2.6640625" customWidth="1"/>
    <col min="6145" max="6145" width="15.88671875" customWidth="1"/>
    <col min="6147" max="6147" width="2.88671875" customWidth="1"/>
    <col min="6150" max="6150" width="3" customWidth="1"/>
    <col min="6153" max="6153" width="2.6640625" customWidth="1"/>
    <col min="6401" max="6401" width="15.88671875" customWidth="1"/>
    <col min="6403" max="6403" width="2.88671875" customWidth="1"/>
    <col min="6406" max="6406" width="3" customWidth="1"/>
    <col min="6409" max="6409" width="2.6640625" customWidth="1"/>
    <col min="6657" max="6657" width="15.88671875" customWidth="1"/>
    <col min="6659" max="6659" width="2.88671875" customWidth="1"/>
    <col min="6662" max="6662" width="3" customWidth="1"/>
    <col min="6665" max="6665" width="2.6640625" customWidth="1"/>
    <col min="6913" max="6913" width="15.88671875" customWidth="1"/>
    <col min="6915" max="6915" width="2.88671875" customWidth="1"/>
    <col min="6918" max="6918" width="3" customWidth="1"/>
    <col min="6921" max="6921" width="2.6640625" customWidth="1"/>
    <col min="7169" max="7169" width="15.88671875" customWidth="1"/>
    <col min="7171" max="7171" width="2.88671875" customWidth="1"/>
    <col min="7174" max="7174" width="3" customWidth="1"/>
    <col min="7177" max="7177" width="2.6640625" customWidth="1"/>
    <col min="7425" max="7425" width="15.88671875" customWidth="1"/>
    <col min="7427" max="7427" width="2.88671875" customWidth="1"/>
    <col min="7430" max="7430" width="3" customWidth="1"/>
    <col min="7433" max="7433" width="2.6640625" customWidth="1"/>
    <col min="7681" max="7681" width="15.88671875" customWidth="1"/>
    <col min="7683" max="7683" width="2.88671875" customWidth="1"/>
    <col min="7686" max="7686" width="3" customWidth="1"/>
    <col min="7689" max="7689" width="2.6640625" customWidth="1"/>
    <col min="7937" max="7937" width="15.88671875" customWidth="1"/>
    <col min="7939" max="7939" width="2.88671875" customWidth="1"/>
    <col min="7942" max="7942" width="3" customWidth="1"/>
    <col min="7945" max="7945" width="2.6640625" customWidth="1"/>
    <col min="8193" max="8193" width="15.88671875" customWidth="1"/>
    <col min="8195" max="8195" width="2.88671875" customWidth="1"/>
    <col min="8198" max="8198" width="3" customWidth="1"/>
    <col min="8201" max="8201" width="2.6640625" customWidth="1"/>
    <col min="8449" max="8449" width="15.88671875" customWidth="1"/>
    <col min="8451" max="8451" width="2.88671875" customWidth="1"/>
    <col min="8454" max="8454" width="3" customWidth="1"/>
    <col min="8457" max="8457" width="2.6640625" customWidth="1"/>
    <col min="8705" max="8705" width="15.88671875" customWidth="1"/>
    <col min="8707" max="8707" width="2.88671875" customWidth="1"/>
    <col min="8710" max="8710" width="3" customWidth="1"/>
    <col min="8713" max="8713" width="2.6640625" customWidth="1"/>
    <col min="8961" max="8961" width="15.88671875" customWidth="1"/>
    <col min="8963" max="8963" width="2.88671875" customWidth="1"/>
    <col min="8966" max="8966" width="3" customWidth="1"/>
    <col min="8969" max="8969" width="2.6640625" customWidth="1"/>
    <col min="9217" max="9217" width="15.88671875" customWidth="1"/>
    <col min="9219" max="9219" width="2.88671875" customWidth="1"/>
    <col min="9222" max="9222" width="3" customWidth="1"/>
    <col min="9225" max="9225" width="2.6640625" customWidth="1"/>
    <col min="9473" max="9473" width="15.88671875" customWidth="1"/>
    <col min="9475" max="9475" width="2.88671875" customWidth="1"/>
    <col min="9478" max="9478" width="3" customWidth="1"/>
    <col min="9481" max="9481" width="2.6640625" customWidth="1"/>
    <col min="9729" max="9729" width="15.88671875" customWidth="1"/>
    <col min="9731" max="9731" width="2.88671875" customWidth="1"/>
    <col min="9734" max="9734" width="3" customWidth="1"/>
    <col min="9737" max="9737" width="2.6640625" customWidth="1"/>
    <col min="9985" max="9985" width="15.88671875" customWidth="1"/>
    <col min="9987" max="9987" width="2.88671875" customWidth="1"/>
    <col min="9990" max="9990" width="3" customWidth="1"/>
    <col min="9993" max="9993" width="2.6640625" customWidth="1"/>
    <col min="10241" max="10241" width="15.88671875" customWidth="1"/>
    <col min="10243" max="10243" width="2.88671875" customWidth="1"/>
    <col min="10246" max="10246" width="3" customWidth="1"/>
    <col min="10249" max="10249" width="2.6640625" customWidth="1"/>
    <col min="10497" max="10497" width="15.88671875" customWidth="1"/>
    <col min="10499" max="10499" width="2.88671875" customWidth="1"/>
    <col min="10502" max="10502" width="3" customWidth="1"/>
    <col min="10505" max="10505" width="2.6640625" customWidth="1"/>
    <col min="10753" max="10753" width="15.88671875" customWidth="1"/>
    <col min="10755" max="10755" width="2.88671875" customWidth="1"/>
    <col min="10758" max="10758" width="3" customWidth="1"/>
    <col min="10761" max="10761" width="2.6640625" customWidth="1"/>
    <col min="11009" max="11009" width="15.88671875" customWidth="1"/>
    <col min="11011" max="11011" width="2.88671875" customWidth="1"/>
    <col min="11014" max="11014" width="3" customWidth="1"/>
    <col min="11017" max="11017" width="2.6640625" customWidth="1"/>
    <col min="11265" max="11265" width="15.88671875" customWidth="1"/>
    <col min="11267" max="11267" width="2.88671875" customWidth="1"/>
    <col min="11270" max="11270" width="3" customWidth="1"/>
    <col min="11273" max="11273" width="2.6640625" customWidth="1"/>
    <col min="11521" max="11521" width="15.88671875" customWidth="1"/>
    <col min="11523" max="11523" width="2.88671875" customWidth="1"/>
    <col min="11526" max="11526" width="3" customWidth="1"/>
    <col min="11529" max="11529" width="2.6640625" customWidth="1"/>
    <col min="11777" max="11777" width="15.88671875" customWidth="1"/>
    <col min="11779" max="11779" width="2.88671875" customWidth="1"/>
    <col min="11782" max="11782" width="3" customWidth="1"/>
    <col min="11785" max="11785" width="2.6640625" customWidth="1"/>
    <col min="12033" max="12033" width="15.88671875" customWidth="1"/>
    <col min="12035" max="12035" width="2.88671875" customWidth="1"/>
    <col min="12038" max="12038" width="3" customWidth="1"/>
    <col min="12041" max="12041" width="2.6640625" customWidth="1"/>
    <col min="12289" max="12289" width="15.88671875" customWidth="1"/>
    <col min="12291" max="12291" width="2.88671875" customWidth="1"/>
    <col min="12294" max="12294" width="3" customWidth="1"/>
    <col min="12297" max="12297" width="2.6640625" customWidth="1"/>
    <col min="12545" max="12545" width="15.88671875" customWidth="1"/>
    <col min="12547" max="12547" width="2.88671875" customWidth="1"/>
    <col min="12550" max="12550" width="3" customWidth="1"/>
    <col min="12553" max="12553" width="2.6640625" customWidth="1"/>
    <col min="12801" max="12801" width="15.88671875" customWidth="1"/>
    <col min="12803" max="12803" width="2.88671875" customWidth="1"/>
    <col min="12806" max="12806" width="3" customWidth="1"/>
    <col min="12809" max="12809" width="2.6640625" customWidth="1"/>
    <col min="13057" max="13057" width="15.88671875" customWidth="1"/>
    <col min="13059" max="13059" width="2.88671875" customWidth="1"/>
    <col min="13062" max="13062" width="3" customWidth="1"/>
    <col min="13065" max="13065" width="2.6640625" customWidth="1"/>
    <col min="13313" max="13313" width="15.88671875" customWidth="1"/>
    <col min="13315" max="13315" width="2.88671875" customWidth="1"/>
    <col min="13318" max="13318" width="3" customWidth="1"/>
    <col min="13321" max="13321" width="2.6640625" customWidth="1"/>
    <col min="13569" max="13569" width="15.88671875" customWidth="1"/>
    <col min="13571" max="13571" width="2.88671875" customWidth="1"/>
    <col min="13574" max="13574" width="3" customWidth="1"/>
    <col min="13577" max="13577" width="2.6640625" customWidth="1"/>
    <col min="13825" max="13825" width="15.88671875" customWidth="1"/>
    <col min="13827" max="13827" width="2.88671875" customWidth="1"/>
    <col min="13830" max="13830" width="3" customWidth="1"/>
    <col min="13833" max="13833" width="2.6640625" customWidth="1"/>
    <col min="14081" max="14081" width="15.88671875" customWidth="1"/>
    <col min="14083" max="14083" width="2.88671875" customWidth="1"/>
    <col min="14086" max="14086" width="3" customWidth="1"/>
    <col min="14089" max="14089" width="2.6640625" customWidth="1"/>
    <col min="14337" max="14337" width="15.88671875" customWidth="1"/>
    <col min="14339" max="14339" width="2.88671875" customWidth="1"/>
    <col min="14342" max="14342" width="3" customWidth="1"/>
    <col min="14345" max="14345" width="2.6640625" customWidth="1"/>
    <col min="14593" max="14593" width="15.88671875" customWidth="1"/>
    <col min="14595" max="14595" width="2.88671875" customWidth="1"/>
    <col min="14598" max="14598" width="3" customWidth="1"/>
    <col min="14601" max="14601" width="2.6640625" customWidth="1"/>
    <col min="14849" max="14849" width="15.88671875" customWidth="1"/>
    <col min="14851" max="14851" width="2.88671875" customWidth="1"/>
    <col min="14854" max="14854" width="3" customWidth="1"/>
    <col min="14857" max="14857" width="2.6640625" customWidth="1"/>
    <col min="15105" max="15105" width="15.88671875" customWidth="1"/>
    <col min="15107" max="15107" width="2.88671875" customWidth="1"/>
    <col min="15110" max="15110" width="3" customWidth="1"/>
    <col min="15113" max="15113" width="2.6640625" customWidth="1"/>
    <col min="15361" max="15361" width="15.88671875" customWidth="1"/>
    <col min="15363" max="15363" width="2.88671875" customWidth="1"/>
    <col min="15366" max="15366" width="3" customWidth="1"/>
    <col min="15369" max="15369" width="2.6640625" customWidth="1"/>
    <col min="15617" max="15617" width="15.88671875" customWidth="1"/>
    <col min="15619" max="15619" width="2.88671875" customWidth="1"/>
    <col min="15622" max="15622" width="3" customWidth="1"/>
    <col min="15625" max="15625" width="2.6640625" customWidth="1"/>
    <col min="15873" max="15873" width="15.88671875" customWidth="1"/>
    <col min="15875" max="15875" width="2.88671875" customWidth="1"/>
    <col min="15878" max="15878" width="3" customWidth="1"/>
    <col min="15881" max="15881" width="2.6640625" customWidth="1"/>
    <col min="16129" max="16129" width="15.88671875" customWidth="1"/>
    <col min="16131" max="16131" width="2.88671875" customWidth="1"/>
    <col min="16134" max="16134" width="3" customWidth="1"/>
    <col min="16137" max="16137" width="2.6640625" customWidth="1"/>
  </cols>
  <sheetData>
    <row r="1" spans="1:11" ht="16.2">
      <c r="A1" s="52" t="s">
        <v>81</v>
      </c>
      <c r="B1" s="53"/>
      <c r="C1" s="53"/>
      <c r="D1" s="53"/>
      <c r="E1" s="53"/>
      <c r="G1" s="77" t="s">
        <v>143</v>
      </c>
    </row>
    <row r="3" spans="1:11" ht="15" thickBot="1">
      <c r="A3" s="54" t="s">
        <v>82</v>
      </c>
      <c r="B3" s="78">
        <v>30</v>
      </c>
      <c r="C3" s="55"/>
      <c r="D3" s="55"/>
      <c r="E3" s="55"/>
      <c r="F3" s="55"/>
      <c r="G3" s="55"/>
      <c r="H3" s="55"/>
      <c r="I3" s="55"/>
    </row>
    <row r="4" spans="1:11" ht="15" thickBot="1">
      <c r="A4" s="55"/>
      <c r="B4" s="55"/>
      <c r="C4" s="55"/>
      <c r="D4" s="55"/>
      <c r="E4" s="55"/>
      <c r="F4" s="55"/>
      <c r="G4" s="55"/>
      <c r="H4" s="55"/>
      <c r="I4" s="55"/>
    </row>
    <row r="5" spans="1:11" s="47" customFormat="1">
      <c r="A5" s="56" t="s">
        <v>83</v>
      </c>
      <c r="B5" s="56" t="s">
        <v>84</v>
      </c>
      <c r="C5" s="57"/>
      <c r="D5" s="56" t="s">
        <v>83</v>
      </c>
      <c r="E5" s="56" t="s">
        <v>84</v>
      </c>
      <c r="F5" s="57"/>
      <c r="G5" s="56" t="s">
        <v>83</v>
      </c>
      <c r="H5" s="56" t="s">
        <v>84</v>
      </c>
      <c r="I5" s="57"/>
      <c r="J5" s="56" t="s">
        <v>83</v>
      </c>
      <c r="K5" s="56" t="s">
        <v>84</v>
      </c>
    </row>
    <row r="6" spans="1:11">
      <c r="A6" s="58">
        <f>B3</f>
        <v>30</v>
      </c>
      <c r="B6" s="58">
        <f t="shared" ref="B6:B37" si="0">IF(A6="","",ROUND(6-5*A6/$B$3,1))</f>
        <v>1</v>
      </c>
      <c r="C6" s="55"/>
      <c r="D6" s="58">
        <f>IF(A65="","",IF(A65-0.5&lt;0,"",A65-0.5))</f>
        <v>0</v>
      </c>
      <c r="E6" s="58">
        <f t="shared" ref="E6:E37" si="1">IF(D6="","",ROUND(6-5*D6/$B$3,1))</f>
        <v>6</v>
      </c>
      <c r="F6" s="55"/>
      <c r="G6" s="58" t="str">
        <f>IF(D65="","",IF(D65-0.5&lt;0,"",D65-0.5))</f>
        <v/>
      </c>
      <c r="H6" s="58" t="str">
        <f t="shared" ref="H6:H37" si="2">IF(G6="","",ROUND(6-5*G6/$B$3,1))</f>
        <v/>
      </c>
      <c r="I6" s="55"/>
      <c r="J6" s="58" t="str">
        <f>IF(G65="","",IF(G65-0.5&lt;0,"",G65-0.5))</f>
        <v/>
      </c>
      <c r="K6" s="58" t="str">
        <f t="shared" ref="K6:K37" si="3">IF(J6="","",ROUND(6-5*J6/$B$3,1))</f>
        <v/>
      </c>
    </row>
    <row r="7" spans="1:11">
      <c r="A7" s="59">
        <f t="shared" ref="A7:A38" si="4">IF(A6="","",IF(A6-0.5&lt;0,"",A6-0.5))</f>
        <v>29.5</v>
      </c>
      <c r="B7" s="59">
        <f t="shared" si="0"/>
        <v>1.1000000000000001</v>
      </c>
      <c r="C7" s="55"/>
      <c r="D7" s="59" t="str">
        <f t="shared" ref="D7:D38" si="5">IF(D6="","",IF(D6-0.5&lt;0,"",D6-0.5))</f>
        <v/>
      </c>
      <c r="E7" s="59" t="str">
        <f t="shared" si="1"/>
        <v/>
      </c>
      <c r="F7" s="55"/>
      <c r="G7" s="59" t="str">
        <f t="shared" ref="G7:G38" si="6">IF(G6="","",IF(G6-0.5&lt;0,"",G6-0.5))</f>
        <v/>
      </c>
      <c r="H7" s="59" t="str">
        <f t="shared" si="2"/>
        <v/>
      </c>
      <c r="I7" s="55"/>
      <c r="J7" s="59" t="str">
        <f t="shared" ref="J7:J38" si="7">IF(J6="","",IF(J6-0.5&lt;0,"",J6-0.5))</f>
        <v/>
      </c>
      <c r="K7" s="59" t="str">
        <f t="shared" si="3"/>
        <v/>
      </c>
    </row>
    <row r="8" spans="1:11">
      <c r="A8" s="58">
        <f t="shared" si="4"/>
        <v>29</v>
      </c>
      <c r="B8" s="58">
        <f t="shared" si="0"/>
        <v>1.2</v>
      </c>
      <c r="C8" s="55"/>
      <c r="D8" s="58" t="str">
        <f t="shared" si="5"/>
        <v/>
      </c>
      <c r="E8" s="58" t="str">
        <f t="shared" si="1"/>
        <v/>
      </c>
      <c r="F8" s="55"/>
      <c r="G8" s="58" t="str">
        <f t="shared" si="6"/>
        <v/>
      </c>
      <c r="H8" s="58" t="str">
        <f t="shared" si="2"/>
        <v/>
      </c>
      <c r="I8" s="55"/>
      <c r="J8" s="58" t="str">
        <f t="shared" si="7"/>
        <v/>
      </c>
      <c r="K8" s="58" t="str">
        <f t="shared" si="3"/>
        <v/>
      </c>
    </row>
    <row r="9" spans="1:11">
      <c r="A9" s="59">
        <f t="shared" si="4"/>
        <v>28.5</v>
      </c>
      <c r="B9" s="59">
        <f t="shared" si="0"/>
        <v>1.3</v>
      </c>
      <c r="C9" s="55"/>
      <c r="D9" s="59" t="str">
        <f t="shared" si="5"/>
        <v/>
      </c>
      <c r="E9" s="59" t="str">
        <f t="shared" si="1"/>
        <v/>
      </c>
      <c r="F9" s="55"/>
      <c r="G9" s="59" t="str">
        <f t="shared" si="6"/>
        <v/>
      </c>
      <c r="H9" s="59" t="str">
        <f t="shared" si="2"/>
        <v/>
      </c>
      <c r="I9" s="55"/>
      <c r="J9" s="59" t="str">
        <f t="shared" si="7"/>
        <v/>
      </c>
      <c r="K9" s="59" t="str">
        <f t="shared" si="3"/>
        <v/>
      </c>
    </row>
    <row r="10" spans="1:11">
      <c r="A10" s="58">
        <f t="shared" si="4"/>
        <v>28</v>
      </c>
      <c r="B10" s="58">
        <f t="shared" si="0"/>
        <v>1.3</v>
      </c>
      <c r="C10" s="55"/>
      <c r="D10" s="58" t="str">
        <f t="shared" si="5"/>
        <v/>
      </c>
      <c r="E10" s="58" t="str">
        <f t="shared" si="1"/>
        <v/>
      </c>
      <c r="F10" s="55"/>
      <c r="G10" s="58" t="str">
        <f t="shared" si="6"/>
        <v/>
      </c>
      <c r="H10" s="58" t="str">
        <f t="shared" si="2"/>
        <v/>
      </c>
      <c r="I10" s="55"/>
      <c r="J10" s="58" t="str">
        <f t="shared" si="7"/>
        <v/>
      </c>
      <c r="K10" s="58" t="str">
        <f t="shared" si="3"/>
        <v/>
      </c>
    </row>
    <row r="11" spans="1:11">
      <c r="A11" s="59">
        <f t="shared" si="4"/>
        <v>27.5</v>
      </c>
      <c r="B11" s="59">
        <f t="shared" si="0"/>
        <v>1.4</v>
      </c>
      <c r="C11" s="55"/>
      <c r="D11" s="59" t="str">
        <f t="shared" si="5"/>
        <v/>
      </c>
      <c r="E11" s="59" t="str">
        <f t="shared" si="1"/>
        <v/>
      </c>
      <c r="F11" s="55"/>
      <c r="G11" s="59" t="str">
        <f t="shared" si="6"/>
        <v/>
      </c>
      <c r="H11" s="59" t="str">
        <f t="shared" si="2"/>
        <v/>
      </c>
      <c r="I11" s="55"/>
      <c r="J11" s="59" t="str">
        <f t="shared" si="7"/>
        <v/>
      </c>
      <c r="K11" s="59" t="str">
        <f t="shared" si="3"/>
        <v/>
      </c>
    </row>
    <row r="12" spans="1:11">
      <c r="A12" s="58">
        <f t="shared" si="4"/>
        <v>27</v>
      </c>
      <c r="B12" s="58">
        <f t="shared" si="0"/>
        <v>1.5</v>
      </c>
      <c r="C12" s="55"/>
      <c r="D12" s="58" t="str">
        <f t="shared" si="5"/>
        <v/>
      </c>
      <c r="E12" s="58" t="str">
        <f t="shared" si="1"/>
        <v/>
      </c>
      <c r="F12" s="55"/>
      <c r="G12" s="58" t="str">
        <f t="shared" si="6"/>
        <v/>
      </c>
      <c r="H12" s="58" t="str">
        <f t="shared" si="2"/>
        <v/>
      </c>
      <c r="I12" s="55"/>
      <c r="J12" s="58" t="str">
        <f t="shared" si="7"/>
        <v/>
      </c>
      <c r="K12" s="58" t="str">
        <f t="shared" si="3"/>
        <v/>
      </c>
    </row>
    <row r="13" spans="1:11">
      <c r="A13" s="59">
        <f t="shared" si="4"/>
        <v>26.5</v>
      </c>
      <c r="B13" s="59">
        <f t="shared" si="0"/>
        <v>1.6</v>
      </c>
      <c r="C13" s="55"/>
      <c r="D13" s="59" t="str">
        <f t="shared" si="5"/>
        <v/>
      </c>
      <c r="E13" s="59" t="str">
        <f t="shared" si="1"/>
        <v/>
      </c>
      <c r="F13" s="55"/>
      <c r="G13" s="59" t="str">
        <f t="shared" si="6"/>
        <v/>
      </c>
      <c r="H13" s="59" t="str">
        <f t="shared" si="2"/>
        <v/>
      </c>
      <c r="I13" s="55"/>
      <c r="J13" s="59" t="str">
        <f t="shared" si="7"/>
        <v/>
      </c>
      <c r="K13" s="59" t="str">
        <f t="shared" si="3"/>
        <v/>
      </c>
    </row>
    <row r="14" spans="1:11">
      <c r="A14" s="58">
        <f t="shared" si="4"/>
        <v>26</v>
      </c>
      <c r="B14" s="58">
        <f t="shared" si="0"/>
        <v>1.7</v>
      </c>
      <c r="C14" s="55"/>
      <c r="D14" s="58" t="str">
        <f t="shared" si="5"/>
        <v/>
      </c>
      <c r="E14" s="58" t="str">
        <f t="shared" si="1"/>
        <v/>
      </c>
      <c r="F14" s="55"/>
      <c r="G14" s="58" t="str">
        <f t="shared" si="6"/>
        <v/>
      </c>
      <c r="H14" s="58" t="str">
        <f t="shared" si="2"/>
        <v/>
      </c>
      <c r="I14" s="55"/>
      <c r="J14" s="58" t="str">
        <f t="shared" si="7"/>
        <v/>
      </c>
      <c r="K14" s="58" t="str">
        <f t="shared" si="3"/>
        <v/>
      </c>
    </row>
    <row r="15" spans="1:11">
      <c r="A15" s="59">
        <f t="shared" si="4"/>
        <v>25.5</v>
      </c>
      <c r="B15" s="59">
        <f t="shared" si="0"/>
        <v>1.8</v>
      </c>
      <c r="C15" s="55"/>
      <c r="D15" s="59" t="str">
        <f t="shared" si="5"/>
        <v/>
      </c>
      <c r="E15" s="59" t="str">
        <f t="shared" si="1"/>
        <v/>
      </c>
      <c r="F15" s="55"/>
      <c r="G15" s="59" t="str">
        <f t="shared" si="6"/>
        <v/>
      </c>
      <c r="H15" s="59" t="str">
        <f t="shared" si="2"/>
        <v/>
      </c>
      <c r="I15" s="55"/>
      <c r="J15" s="59" t="str">
        <f t="shared" si="7"/>
        <v/>
      </c>
      <c r="K15" s="59" t="str">
        <f t="shared" si="3"/>
        <v/>
      </c>
    </row>
    <row r="16" spans="1:11">
      <c r="A16" s="58">
        <f t="shared" si="4"/>
        <v>25</v>
      </c>
      <c r="B16" s="58">
        <f t="shared" si="0"/>
        <v>1.8</v>
      </c>
      <c r="C16" s="55"/>
      <c r="D16" s="58" t="str">
        <f t="shared" si="5"/>
        <v/>
      </c>
      <c r="E16" s="58" t="str">
        <f t="shared" si="1"/>
        <v/>
      </c>
      <c r="F16" s="55"/>
      <c r="G16" s="58" t="str">
        <f t="shared" si="6"/>
        <v/>
      </c>
      <c r="H16" s="58" t="str">
        <f t="shared" si="2"/>
        <v/>
      </c>
      <c r="I16" s="55"/>
      <c r="J16" s="58" t="str">
        <f t="shared" si="7"/>
        <v/>
      </c>
      <c r="K16" s="58" t="str">
        <f t="shared" si="3"/>
        <v/>
      </c>
    </row>
    <row r="17" spans="1:11">
      <c r="A17" s="59">
        <f t="shared" si="4"/>
        <v>24.5</v>
      </c>
      <c r="B17" s="59">
        <f t="shared" si="0"/>
        <v>1.9</v>
      </c>
      <c r="C17" s="55"/>
      <c r="D17" s="59" t="str">
        <f t="shared" si="5"/>
        <v/>
      </c>
      <c r="E17" s="59" t="str">
        <f t="shared" si="1"/>
        <v/>
      </c>
      <c r="F17" s="55"/>
      <c r="G17" s="59" t="str">
        <f t="shared" si="6"/>
        <v/>
      </c>
      <c r="H17" s="59" t="str">
        <f t="shared" si="2"/>
        <v/>
      </c>
      <c r="I17" s="55"/>
      <c r="J17" s="59" t="str">
        <f t="shared" si="7"/>
        <v/>
      </c>
      <c r="K17" s="59" t="str">
        <f t="shared" si="3"/>
        <v/>
      </c>
    </row>
    <row r="18" spans="1:11">
      <c r="A18" s="58">
        <f t="shared" si="4"/>
        <v>24</v>
      </c>
      <c r="B18" s="58">
        <f t="shared" si="0"/>
        <v>2</v>
      </c>
      <c r="C18" s="55"/>
      <c r="D18" s="58" t="str">
        <f t="shared" si="5"/>
        <v/>
      </c>
      <c r="E18" s="58" t="str">
        <f t="shared" si="1"/>
        <v/>
      </c>
      <c r="F18" s="55"/>
      <c r="G18" s="58" t="str">
        <f t="shared" si="6"/>
        <v/>
      </c>
      <c r="H18" s="58" t="str">
        <f t="shared" si="2"/>
        <v/>
      </c>
      <c r="I18" s="55"/>
      <c r="J18" s="58" t="str">
        <f t="shared" si="7"/>
        <v/>
      </c>
      <c r="K18" s="58" t="str">
        <f t="shared" si="3"/>
        <v/>
      </c>
    </row>
    <row r="19" spans="1:11">
      <c r="A19" s="59">
        <f t="shared" si="4"/>
        <v>23.5</v>
      </c>
      <c r="B19" s="59">
        <f t="shared" si="0"/>
        <v>2.1</v>
      </c>
      <c r="C19" s="55"/>
      <c r="D19" s="59" t="str">
        <f t="shared" si="5"/>
        <v/>
      </c>
      <c r="E19" s="59" t="str">
        <f t="shared" si="1"/>
        <v/>
      </c>
      <c r="F19" s="55"/>
      <c r="G19" s="59" t="str">
        <f t="shared" si="6"/>
        <v/>
      </c>
      <c r="H19" s="59" t="str">
        <f t="shared" si="2"/>
        <v/>
      </c>
      <c r="I19" s="55"/>
      <c r="J19" s="59" t="str">
        <f t="shared" si="7"/>
        <v/>
      </c>
      <c r="K19" s="59" t="str">
        <f t="shared" si="3"/>
        <v/>
      </c>
    </row>
    <row r="20" spans="1:11">
      <c r="A20" s="58">
        <f t="shared" si="4"/>
        <v>23</v>
      </c>
      <c r="B20" s="58">
        <f t="shared" si="0"/>
        <v>2.2000000000000002</v>
      </c>
      <c r="C20" s="55"/>
      <c r="D20" s="58" t="str">
        <f t="shared" si="5"/>
        <v/>
      </c>
      <c r="E20" s="58" t="str">
        <f t="shared" si="1"/>
        <v/>
      </c>
      <c r="F20" s="55"/>
      <c r="G20" s="58" t="str">
        <f t="shared" si="6"/>
        <v/>
      </c>
      <c r="H20" s="58" t="str">
        <f t="shared" si="2"/>
        <v/>
      </c>
      <c r="I20" s="55"/>
      <c r="J20" s="58" t="str">
        <f t="shared" si="7"/>
        <v/>
      </c>
      <c r="K20" s="58" t="str">
        <f t="shared" si="3"/>
        <v/>
      </c>
    </row>
    <row r="21" spans="1:11">
      <c r="A21" s="59">
        <f t="shared" si="4"/>
        <v>22.5</v>
      </c>
      <c r="B21" s="59">
        <f t="shared" si="0"/>
        <v>2.2999999999999998</v>
      </c>
      <c r="C21" s="55"/>
      <c r="D21" s="59" t="str">
        <f t="shared" si="5"/>
        <v/>
      </c>
      <c r="E21" s="59" t="str">
        <f t="shared" si="1"/>
        <v/>
      </c>
      <c r="F21" s="55"/>
      <c r="G21" s="59" t="str">
        <f t="shared" si="6"/>
        <v/>
      </c>
      <c r="H21" s="59" t="str">
        <f t="shared" si="2"/>
        <v/>
      </c>
      <c r="I21" s="55"/>
      <c r="J21" s="59" t="str">
        <f t="shared" si="7"/>
        <v/>
      </c>
      <c r="K21" s="59" t="str">
        <f t="shared" si="3"/>
        <v/>
      </c>
    </row>
    <row r="22" spans="1:11">
      <c r="A22" s="58">
        <f t="shared" si="4"/>
        <v>22</v>
      </c>
      <c r="B22" s="58">
        <f t="shared" si="0"/>
        <v>2.2999999999999998</v>
      </c>
      <c r="C22" s="55"/>
      <c r="D22" s="58" t="str">
        <f t="shared" si="5"/>
        <v/>
      </c>
      <c r="E22" s="58" t="str">
        <f t="shared" si="1"/>
        <v/>
      </c>
      <c r="F22" s="55"/>
      <c r="G22" s="58" t="str">
        <f t="shared" si="6"/>
        <v/>
      </c>
      <c r="H22" s="58" t="str">
        <f t="shared" si="2"/>
        <v/>
      </c>
      <c r="I22" s="55"/>
      <c r="J22" s="58" t="str">
        <f t="shared" si="7"/>
        <v/>
      </c>
      <c r="K22" s="58" t="str">
        <f t="shared" si="3"/>
        <v/>
      </c>
    </row>
    <row r="23" spans="1:11">
      <c r="A23" s="59">
        <f t="shared" si="4"/>
        <v>21.5</v>
      </c>
      <c r="B23" s="59">
        <f t="shared" si="0"/>
        <v>2.4</v>
      </c>
      <c r="C23" s="55"/>
      <c r="D23" s="59" t="str">
        <f t="shared" si="5"/>
        <v/>
      </c>
      <c r="E23" s="59" t="str">
        <f t="shared" si="1"/>
        <v/>
      </c>
      <c r="F23" s="55"/>
      <c r="G23" s="59" t="str">
        <f t="shared" si="6"/>
        <v/>
      </c>
      <c r="H23" s="59" t="str">
        <f t="shared" si="2"/>
        <v/>
      </c>
      <c r="I23" s="55"/>
      <c r="J23" s="59" t="str">
        <f t="shared" si="7"/>
        <v/>
      </c>
      <c r="K23" s="59" t="str">
        <f t="shared" si="3"/>
        <v/>
      </c>
    </row>
    <row r="24" spans="1:11">
      <c r="A24" s="58">
        <f t="shared" si="4"/>
        <v>21</v>
      </c>
      <c r="B24" s="58">
        <f t="shared" si="0"/>
        <v>2.5</v>
      </c>
      <c r="C24" s="55"/>
      <c r="D24" s="58" t="str">
        <f t="shared" si="5"/>
        <v/>
      </c>
      <c r="E24" s="58" t="str">
        <f t="shared" si="1"/>
        <v/>
      </c>
      <c r="F24" s="55"/>
      <c r="G24" s="58" t="str">
        <f t="shared" si="6"/>
        <v/>
      </c>
      <c r="H24" s="58" t="str">
        <f t="shared" si="2"/>
        <v/>
      </c>
      <c r="I24" s="55"/>
      <c r="J24" s="58" t="str">
        <f t="shared" si="7"/>
        <v/>
      </c>
      <c r="K24" s="58" t="str">
        <f t="shared" si="3"/>
        <v/>
      </c>
    </row>
    <row r="25" spans="1:11">
      <c r="A25" s="59">
        <f t="shared" si="4"/>
        <v>20.5</v>
      </c>
      <c r="B25" s="59">
        <f t="shared" si="0"/>
        <v>2.6</v>
      </c>
      <c r="C25" s="55"/>
      <c r="D25" s="59" t="str">
        <f t="shared" si="5"/>
        <v/>
      </c>
      <c r="E25" s="59" t="str">
        <f t="shared" si="1"/>
        <v/>
      </c>
      <c r="F25" s="55"/>
      <c r="G25" s="59" t="str">
        <f t="shared" si="6"/>
        <v/>
      </c>
      <c r="H25" s="59" t="str">
        <f t="shared" si="2"/>
        <v/>
      </c>
      <c r="I25" s="55"/>
      <c r="J25" s="59" t="str">
        <f t="shared" si="7"/>
        <v/>
      </c>
      <c r="K25" s="59" t="str">
        <f t="shared" si="3"/>
        <v/>
      </c>
    </row>
    <row r="26" spans="1:11">
      <c r="A26" s="58">
        <f t="shared" si="4"/>
        <v>20</v>
      </c>
      <c r="B26" s="58">
        <f t="shared" si="0"/>
        <v>2.7</v>
      </c>
      <c r="C26" s="55"/>
      <c r="D26" s="58" t="str">
        <f t="shared" si="5"/>
        <v/>
      </c>
      <c r="E26" s="58" t="str">
        <f t="shared" si="1"/>
        <v/>
      </c>
      <c r="F26" s="55"/>
      <c r="G26" s="58" t="str">
        <f t="shared" si="6"/>
        <v/>
      </c>
      <c r="H26" s="58" t="str">
        <f t="shared" si="2"/>
        <v/>
      </c>
      <c r="I26" s="55"/>
      <c r="J26" s="58" t="str">
        <f t="shared" si="7"/>
        <v/>
      </c>
      <c r="K26" s="58" t="str">
        <f t="shared" si="3"/>
        <v/>
      </c>
    </row>
    <row r="27" spans="1:11">
      <c r="A27" s="59">
        <f t="shared" si="4"/>
        <v>19.5</v>
      </c>
      <c r="B27" s="59">
        <f t="shared" si="0"/>
        <v>2.8</v>
      </c>
      <c r="C27" s="55"/>
      <c r="D27" s="59" t="str">
        <f t="shared" si="5"/>
        <v/>
      </c>
      <c r="E27" s="59" t="str">
        <f t="shared" si="1"/>
        <v/>
      </c>
      <c r="F27" s="55"/>
      <c r="G27" s="59" t="str">
        <f t="shared" si="6"/>
        <v/>
      </c>
      <c r="H27" s="59" t="str">
        <f t="shared" si="2"/>
        <v/>
      </c>
      <c r="I27" s="55"/>
      <c r="J27" s="59" t="str">
        <f t="shared" si="7"/>
        <v/>
      </c>
      <c r="K27" s="59" t="str">
        <f t="shared" si="3"/>
        <v/>
      </c>
    </row>
    <row r="28" spans="1:11">
      <c r="A28" s="58">
        <f t="shared" si="4"/>
        <v>19</v>
      </c>
      <c r="B28" s="58">
        <f t="shared" si="0"/>
        <v>2.8</v>
      </c>
      <c r="C28" s="55"/>
      <c r="D28" s="58" t="str">
        <f t="shared" si="5"/>
        <v/>
      </c>
      <c r="E28" s="58" t="str">
        <f t="shared" si="1"/>
        <v/>
      </c>
      <c r="F28" s="55"/>
      <c r="G28" s="58" t="str">
        <f t="shared" si="6"/>
        <v/>
      </c>
      <c r="H28" s="58" t="str">
        <f t="shared" si="2"/>
        <v/>
      </c>
      <c r="I28" s="55"/>
      <c r="J28" s="58" t="str">
        <f t="shared" si="7"/>
        <v/>
      </c>
      <c r="K28" s="58" t="str">
        <f t="shared" si="3"/>
        <v/>
      </c>
    </row>
    <row r="29" spans="1:11">
      <c r="A29" s="59">
        <f t="shared" si="4"/>
        <v>18.5</v>
      </c>
      <c r="B29" s="59">
        <f t="shared" si="0"/>
        <v>2.9</v>
      </c>
      <c r="C29" s="55"/>
      <c r="D29" s="59" t="str">
        <f t="shared" si="5"/>
        <v/>
      </c>
      <c r="E29" s="59" t="str">
        <f t="shared" si="1"/>
        <v/>
      </c>
      <c r="F29" s="55"/>
      <c r="G29" s="59" t="str">
        <f t="shared" si="6"/>
        <v/>
      </c>
      <c r="H29" s="59" t="str">
        <f t="shared" si="2"/>
        <v/>
      </c>
      <c r="I29" s="55"/>
      <c r="J29" s="59" t="str">
        <f t="shared" si="7"/>
        <v/>
      </c>
      <c r="K29" s="59" t="str">
        <f t="shared" si="3"/>
        <v/>
      </c>
    </row>
    <row r="30" spans="1:11">
      <c r="A30" s="58">
        <f t="shared" si="4"/>
        <v>18</v>
      </c>
      <c r="B30" s="58">
        <f t="shared" si="0"/>
        <v>3</v>
      </c>
      <c r="C30" s="55"/>
      <c r="D30" s="58" t="str">
        <f t="shared" si="5"/>
        <v/>
      </c>
      <c r="E30" s="58" t="str">
        <f t="shared" si="1"/>
        <v/>
      </c>
      <c r="F30" s="55"/>
      <c r="G30" s="58" t="str">
        <f t="shared" si="6"/>
        <v/>
      </c>
      <c r="H30" s="58" t="str">
        <f t="shared" si="2"/>
        <v/>
      </c>
      <c r="I30" s="55"/>
      <c r="J30" s="58" t="str">
        <f t="shared" si="7"/>
        <v/>
      </c>
      <c r="K30" s="58" t="str">
        <f t="shared" si="3"/>
        <v/>
      </c>
    </row>
    <row r="31" spans="1:11">
      <c r="A31" s="59">
        <f t="shared" si="4"/>
        <v>17.5</v>
      </c>
      <c r="B31" s="59">
        <f t="shared" si="0"/>
        <v>3.1</v>
      </c>
      <c r="C31" s="55"/>
      <c r="D31" s="59" t="str">
        <f t="shared" si="5"/>
        <v/>
      </c>
      <c r="E31" s="59" t="str">
        <f t="shared" si="1"/>
        <v/>
      </c>
      <c r="F31" s="55"/>
      <c r="G31" s="59" t="str">
        <f t="shared" si="6"/>
        <v/>
      </c>
      <c r="H31" s="59" t="str">
        <f t="shared" si="2"/>
        <v/>
      </c>
      <c r="I31" s="55"/>
      <c r="J31" s="59" t="str">
        <f t="shared" si="7"/>
        <v/>
      </c>
      <c r="K31" s="59" t="str">
        <f t="shared" si="3"/>
        <v/>
      </c>
    </row>
    <row r="32" spans="1:11">
      <c r="A32" s="58">
        <f t="shared" si="4"/>
        <v>17</v>
      </c>
      <c r="B32" s="58">
        <f t="shared" si="0"/>
        <v>3.2</v>
      </c>
      <c r="C32" s="55"/>
      <c r="D32" s="58" t="str">
        <f t="shared" si="5"/>
        <v/>
      </c>
      <c r="E32" s="58" t="str">
        <f t="shared" si="1"/>
        <v/>
      </c>
      <c r="F32" s="55"/>
      <c r="G32" s="58" t="str">
        <f t="shared" si="6"/>
        <v/>
      </c>
      <c r="H32" s="58" t="str">
        <f t="shared" si="2"/>
        <v/>
      </c>
      <c r="I32" s="55"/>
      <c r="J32" s="58" t="str">
        <f t="shared" si="7"/>
        <v/>
      </c>
      <c r="K32" s="58" t="str">
        <f t="shared" si="3"/>
        <v/>
      </c>
    </row>
    <row r="33" spans="1:11">
      <c r="A33" s="59">
        <f t="shared" si="4"/>
        <v>16.5</v>
      </c>
      <c r="B33" s="59">
        <f t="shared" si="0"/>
        <v>3.3</v>
      </c>
      <c r="C33" s="55"/>
      <c r="D33" s="59" t="str">
        <f t="shared" si="5"/>
        <v/>
      </c>
      <c r="E33" s="59" t="str">
        <f t="shared" si="1"/>
        <v/>
      </c>
      <c r="F33" s="55"/>
      <c r="G33" s="59" t="str">
        <f t="shared" si="6"/>
        <v/>
      </c>
      <c r="H33" s="59" t="str">
        <f t="shared" si="2"/>
        <v/>
      </c>
      <c r="I33" s="55"/>
      <c r="J33" s="59" t="str">
        <f t="shared" si="7"/>
        <v/>
      </c>
      <c r="K33" s="59" t="str">
        <f t="shared" si="3"/>
        <v/>
      </c>
    </row>
    <row r="34" spans="1:11">
      <c r="A34" s="58">
        <f t="shared" si="4"/>
        <v>16</v>
      </c>
      <c r="B34" s="58">
        <f t="shared" si="0"/>
        <v>3.3</v>
      </c>
      <c r="C34" s="55"/>
      <c r="D34" s="58" t="str">
        <f t="shared" si="5"/>
        <v/>
      </c>
      <c r="E34" s="58" t="str">
        <f t="shared" si="1"/>
        <v/>
      </c>
      <c r="F34" s="55"/>
      <c r="G34" s="58" t="str">
        <f t="shared" si="6"/>
        <v/>
      </c>
      <c r="H34" s="58" t="str">
        <f t="shared" si="2"/>
        <v/>
      </c>
      <c r="I34" s="55"/>
      <c r="J34" s="58" t="str">
        <f t="shared" si="7"/>
        <v/>
      </c>
      <c r="K34" s="58" t="str">
        <f t="shared" si="3"/>
        <v/>
      </c>
    </row>
    <row r="35" spans="1:11">
      <c r="A35" s="59">
        <f t="shared" si="4"/>
        <v>15.5</v>
      </c>
      <c r="B35" s="59">
        <f t="shared" si="0"/>
        <v>3.4</v>
      </c>
      <c r="C35" s="55"/>
      <c r="D35" s="59" t="str">
        <f t="shared" si="5"/>
        <v/>
      </c>
      <c r="E35" s="59" t="str">
        <f t="shared" si="1"/>
        <v/>
      </c>
      <c r="F35" s="55"/>
      <c r="G35" s="59" t="str">
        <f t="shared" si="6"/>
        <v/>
      </c>
      <c r="H35" s="59" t="str">
        <f t="shared" si="2"/>
        <v/>
      </c>
      <c r="I35" s="55"/>
      <c r="J35" s="59" t="str">
        <f t="shared" si="7"/>
        <v/>
      </c>
      <c r="K35" s="59" t="str">
        <f t="shared" si="3"/>
        <v/>
      </c>
    </row>
    <row r="36" spans="1:11">
      <c r="A36" s="58">
        <f t="shared" si="4"/>
        <v>15</v>
      </c>
      <c r="B36" s="58">
        <f t="shared" si="0"/>
        <v>3.5</v>
      </c>
      <c r="C36" s="55"/>
      <c r="D36" s="58" t="str">
        <f t="shared" si="5"/>
        <v/>
      </c>
      <c r="E36" s="58" t="str">
        <f t="shared" si="1"/>
        <v/>
      </c>
      <c r="F36" s="55"/>
      <c r="G36" s="58" t="str">
        <f t="shared" si="6"/>
        <v/>
      </c>
      <c r="H36" s="58" t="str">
        <f t="shared" si="2"/>
        <v/>
      </c>
      <c r="I36" s="55"/>
      <c r="J36" s="58" t="str">
        <f t="shared" si="7"/>
        <v/>
      </c>
      <c r="K36" s="58" t="str">
        <f t="shared" si="3"/>
        <v/>
      </c>
    </row>
    <row r="37" spans="1:11">
      <c r="A37" s="59">
        <f t="shared" si="4"/>
        <v>14.5</v>
      </c>
      <c r="B37" s="59">
        <f t="shared" si="0"/>
        <v>3.6</v>
      </c>
      <c r="C37" s="55"/>
      <c r="D37" s="59" t="str">
        <f t="shared" si="5"/>
        <v/>
      </c>
      <c r="E37" s="59" t="str">
        <f t="shared" si="1"/>
        <v/>
      </c>
      <c r="F37" s="55"/>
      <c r="G37" s="59" t="str">
        <f t="shared" si="6"/>
        <v/>
      </c>
      <c r="H37" s="59" t="str">
        <f t="shared" si="2"/>
        <v/>
      </c>
      <c r="I37" s="55"/>
      <c r="J37" s="59" t="str">
        <f t="shared" si="7"/>
        <v/>
      </c>
      <c r="K37" s="59" t="str">
        <f t="shared" si="3"/>
        <v/>
      </c>
    </row>
    <row r="38" spans="1:11">
      <c r="A38" s="58">
        <f t="shared" si="4"/>
        <v>14</v>
      </c>
      <c r="B38" s="58">
        <f t="shared" ref="B38:B65" si="8">IF(A38="","",ROUND(6-5*A38/$B$3,1))</f>
        <v>3.7</v>
      </c>
      <c r="C38" s="55"/>
      <c r="D38" s="58" t="str">
        <f t="shared" si="5"/>
        <v/>
      </c>
      <c r="E38" s="58" t="str">
        <f t="shared" ref="E38:E65" si="9">IF(D38="","",ROUND(6-5*D38/$B$3,1))</f>
        <v/>
      </c>
      <c r="F38" s="55"/>
      <c r="G38" s="58" t="str">
        <f t="shared" si="6"/>
        <v/>
      </c>
      <c r="H38" s="58" t="str">
        <f t="shared" ref="H38:H65" si="10">IF(G38="","",ROUND(6-5*G38/$B$3,1))</f>
        <v/>
      </c>
      <c r="I38" s="55"/>
      <c r="J38" s="58" t="str">
        <f t="shared" si="7"/>
        <v/>
      </c>
      <c r="K38" s="58" t="str">
        <f t="shared" ref="K38:K65" si="11">IF(J38="","",ROUND(6-5*J38/$B$3,1))</f>
        <v/>
      </c>
    </row>
    <row r="39" spans="1:11">
      <c r="A39" s="59">
        <f t="shared" ref="A39:A65" si="12">IF(A38="","",IF(A38-0.5&lt;0,"",A38-0.5))</f>
        <v>13.5</v>
      </c>
      <c r="B39" s="59">
        <f t="shared" si="8"/>
        <v>3.8</v>
      </c>
      <c r="C39" s="55"/>
      <c r="D39" s="59" t="str">
        <f t="shared" ref="D39:D65" si="13">IF(D38="","",IF(D38-0.5&lt;0,"",D38-0.5))</f>
        <v/>
      </c>
      <c r="E39" s="59" t="str">
        <f t="shared" si="9"/>
        <v/>
      </c>
      <c r="F39" s="55"/>
      <c r="G39" s="59" t="str">
        <f t="shared" ref="G39:G65" si="14">IF(G38="","",IF(G38-0.5&lt;0,"",G38-0.5))</f>
        <v/>
      </c>
      <c r="H39" s="59" t="str">
        <f t="shared" si="10"/>
        <v/>
      </c>
      <c r="I39" s="55"/>
      <c r="J39" s="59" t="str">
        <f t="shared" ref="J39:J65" si="15">IF(J38="","",IF(J38-0.5&lt;0,"",J38-0.5))</f>
        <v/>
      </c>
      <c r="K39" s="59" t="str">
        <f t="shared" si="11"/>
        <v/>
      </c>
    </row>
    <row r="40" spans="1:11">
      <c r="A40" s="58">
        <f t="shared" si="12"/>
        <v>13</v>
      </c>
      <c r="B40" s="58">
        <f t="shared" si="8"/>
        <v>3.8</v>
      </c>
      <c r="C40" s="55"/>
      <c r="D40" s="58" t="str">
        <f t="shared" si="13"/>
        <v/>
      </c>
      <c r="E40" s="58" t="str">
        <f t="shared" si="9"/>
        <v/>
      </c>
      <c r="F40" s="55"/>
      <c r="G40" s="58" t="str">
        <f t="shared" si="14"/>
        <v/>
      </c>
      <c r="H40" s="58" t="str">
        <f t="shared" si="10"/>
        <v/>
      </c>
      <c r="I40" s="55"/>
      <c r="J40" s="58" t="str">
        <f t="shared" si="15"/>
        <v/>
      </c>
      <c r="K40" s="58" t="str">
        <f t="shared" si="11"/>
        <v/>
      </c>
    </row>
    <row r="41" spans="1:11">
      <c r="A41" s="59">
        <f t="shared" si="12"/>
        <v>12.5</v>
      </c>
      <c r="B41" s="59">
        <f t="shared" si="8"/>
        <v>3.9</v>
      </c>
      <c r="C41" s="55"/>
      <c r="D41" s="59" t="str">
        <f t="shared" si="13"/>
        <v/>
      </c>
      <c r="E41" s="59" t="str">
        <f t="shared" si="9"/>
        <v/>
      </c>
      <c r="F41" s="55"/>
      <c r="G41" s="59" t="str">
        <f t="shared" si="14"/>
        <v/>
      </c>
      <c r="H41" s="59" t="str">
        <f t="shared" si="10"/>
        <v/>
      </c>
      <c r="I41" s="55"/>
      <c r="J41" s="59" t="str">
        <f t="shared" si="15"/>
        <v/>
      </c>
      <c r="K41" s="59" t="str">
        <f t="shared" si="11"/>
        <v/>
      </c>
    </row>
    <row r="42" spans="1:11">
      <c r="A42" s="58">
        <f t="shared" si="12"/>
        <v>12</v>
      </c>
      <c r="B42" s="58">
        <f t="shared" si="8"/>
        <v>4</v>
      </c>
      <c r="C42" s="55"/>
      <c r="D42" s="58" t="str">
        <f t="shared" si="13"/>
        <v/>
      </c>
      <c r="E42" s="58" t="str">
        <f t="shared" si="9"/>
        <v/>
      </c>
      <c r="F42" s="55"/>
      <c r="G42" s="58" t="str">
        <f t="shared" si="14"/>
        <v/>
      </c>
      <c r="H42" s="58" t="str">
        <f t="shared" si="10"/>
        <v/>
      </c>
      <c r="I42" s="55"/>
      <c r="J42" s="58" t="str">
        <f t="shared" si="15"/>
        <v/>
      </c>
      <c r="K42" s="58" t="str">
        <f t="shared" si="11"/>
        <v/>
      </c>
    </row>
    <row r="43" spans="1:11">
      <c r="A43" s="59">
        <f t="shared" si="12"/>
        <v>11.5</v>
      </c>
      <c r="B43" s="59">
        <f t="shared" si="8"/>
        <v>4.0999999999999996</v>
      </c>
      <c r="C43" s="55"/>
      <c r="D43" s="59" t="str">
        <f t="shared" si="13"/>
        <v/>
      </c>
      <c r="E43" s="59" t="str">
        <f t="shared" si="9"/>
        <v/>
      </c>
      <c r="F43" s="55"/>
      <c r="G43" s="59" t="str">
        <f t="shared" si="14"/>
        <v/>
      </c>
      <c r="H43" s="59" t="str">
        <f t="shared" si="10"/>
        <v/>
      </c>
      <c r="I43" s="55"/>
      <c r="J43" s="59" t="str">
        <f t="shared" si="15"/>
        <v/>
      </c>
      <c r="K43" s="59" t="str">
        <f t="shared" si="11"/>
        <v/>
      </c>
    </row>
    <row r="44" spans="1:11">
      <c r="A44" s="58">
        <f t="shared" si="12"/>
        <v>11</v>
      </c>
      <c r="B44" s="58">
        <f t="shared" si="8"/>
        <v>4.2</v>
      </c>
      <c r="C44" s="55"/>
      <c r="D44" s="58" t="str">
        <f t="shared" si="13"/>
        <v/>
      </c>
      <c r="E44" s="58" t="str">
        <f t="shared" si="9"/>
        <v/>
      </c>
      <c r="F44" s="55"/>
      <c r="G44" s="58" t="str">
        <f t="shared" si="14"/>
        <v/>
      </c>
      <c r="H44" s="58" t="str">
        <f t="shared" si="10"/>
        <v/>
      </c>
      <c r="I44" s="55"/>
      <c r="J44" s="58" t="str">
        <f t="shared" si="15"/>
        <v/>
      </c>
      <c r="K44" s="58" t="str">
        <f t="shared" si="11"/>
        <v/>
      </c>
    </row>
    <row r="45" spans="1:11">
      <c r="A45" s="59">
        <f t="shared" si="12"/>
        <v>10.5</v>
      </c>
      <c r="B45" s="59">
        <f t="shared" si="8"/>
        <v>4.3</v>
      </c>
      <c r="C45" s="55"/>
      <c r="D45" s="59" t="str">
        <f t="shared" si="13"/>
        <v/>
      </c>
      <c r="E45" s="59" t="str">
        <f t="shared" si="9"/>
        <v/>
      </c>
      <c r="F45" s="55"/>
      <c r="G45" s="59" t="str">
        <f t="shared" si="14"/>
        <v/>
      </c>
      <c r="H45" s="59" t="str">
        <f t="shared" si="10"/>
        <v/>
      </c>
      <c r="I45" s="55"/>
      <c r="J45" s="59" t="str">
        <f t="shared" si="15"/>
        <v/>
      </c>
      <c r="K45" s="59" t="str">
        <f t="shared" si="11"/>
        <v/>
      </c>
    </row>
    <row r="46" spans="1:11">
      <c r="A46" s="58">
        <f t="shared" si="12"/>
        <v>10</v>
      </c>
      <c r="B46" s="58">
        <f t="shared" si="8"/>
        <v>4.3</v>
      </c>
      <c r="C46" s="55"/>
      <c r="D46" s="58" t="str">
        <f t="shared" si="13"/>
        <v/>
      </c>
      <c r="E46" s="58" t="str">
        <f t="shared" si="9"/>
        <v/>
      </c>
      <c r="F46" s="55"/>
      <c r="G46" s="58" t="str">
        <f t="shared" si="14"/>
        <v/>
      </c>
      <c r="H46" s="58" t="str">
        <f t="shared" si="10"/>
        <v/>
      </c>
      <c r="I46" s="55"/>
      <c r="J46" s="58" t="str">
        <f t="shared" si="15"/>
        <v/>
      </c>
      <c r="K46" s="58" t="str">
        <f t="shared" si="11"/>
        <v/>
      </c>
    </row>
    <row r="47" spans="1:11">
      <c r="A47" s="59">
        <f t="shared" si="12"/>
        <v>9.5</v>
      </c>
      <c r="B47" s="59">
        <f t="shared" si="8"/>
        <v>4.4000000000000004</v>
      </c>
      <c r="C47" s="55"/>
      <c r="D47" s="59" t="str">
        <f t="shared" si="13"/>
        <v/>
      </c>
      <c r="E47" s="59" t="str">
        <f t="shared" si="9"/>
        <v/>
      </c>
      <c r="F47" s="55"/>
      <c r="G47" s="59" t="str">
        <f t="shared" si="14"/>
        <v/>
      </c>
      <c r="H47" s="59" t="str">
        <f t="shared" si="10"/>
        <v/>
      </c>
      <c r="I47" s="55"/>
      <c r="J47" s="59" t="str">
        <f t="shared" si="15"/>
        <v/>
      </c>
      <c r="K47" s="59" t="str">
        <f t="shared" si="11"/>
        <v/>
      </c>
    </row>
    <row r="48" spans="1:11">
      <c r="A48" s="58">
        <f t="shared" si="12"/>
        <v>9</v>
      </c>
      <c r="B48" s="58">
        <f t="shared" si="8"/>
        <v>4.5</v>
      </c>
      <c r="C48" s="55"/>
      <c r="D48" s="58" t="str">
        <f t="shared" si="13"/>
        <v/>
      </c>
      <c r="E48" s="58" t="str">
        <f t="shared" si="9"/>
        <v/>
      </c>
      <c r="F48" s="55"/>
      <c r="G48" s="58" t="str">
        <f t="shared" si="14"/>
        <v/>
      </c>
      <c r="H48" s="58" t="str">
        <f t="shared" si="10"/>
        <v/>
      </c>
      <c r="I48" s="55"/>
      <c r="J48" s="58" t="str">
        <f t="shared" si="15"/>
        <v/>
      </c>
      <c r="K48" s="58" t="str">
        <f t="shared" si="11"/>
        <v/>
      </c>
    </row>
    <row r="49" spans="1:11">
      <c r="A49" s="59">
        <f t="shared" si="12"/>
        <v>8.5</v>
      </c>
      <c r="B49" s="59">
        <f t="shared" si="8"/>
        <v>4.5999999999999996</v>
      </c>
      <c r="C49" s="55"/>
      <c r="D49" s="59" t="str">
        <f t="shared" si="13"/>
        <v/>
      </c>
      <c r="E49" s="59" t="str">
        <f t="shared" si="9"/>
        <v/>
      </c>
      <c r="F49" s="55"/>
      <c r="G49" s="59" t="str">
        <f t="shared" si="14"/>
        <v/>
      </c>
      <c r="H49" s="59" t="str">
        <f t="shared" si="10"/>
        <v/>
      </c>
      <c r="I49" s="55"/>
      <c r="J49" s="59" t="str">
        <f t="shared" si="15"/>
        <v/>
      </c>
      <c r="K49" s="59" t="str">
        <f t="shared" si="11"/>
        <v/>
      </c>
    </row>
    <row r="50" spans="1:11">
      <c r="A50" s="58">
        <f t="shared" si="12"/>
        <v>8</v>
      </c>
      <c r="B50" s="58">
        <f t="shared" si="8"/>
        <v>4.7</v>
      </c>
      <c r="C50" s="55"/>
      <c r="D50" s="58" t="str">
        <f t="shared" si="13"/>
        <v/>
      </c>
      <c r="E50" s="58" t="str">
        <f t="shared" si="9"/>
        <v/>
      </c>
      <c r="F50" s="55"/>
      <c r="G50" s="58" t="str">
        <f t="shared" si="14"/>
        <v/>
      </c>
      <c r="H50" s="58" t="str">
        <f t="shared" si="10"/>
        <v/>
      </c>
      <c r="I50" s="55"/>
      <c r="J50" s="58" t="str">
        <f t="shared" si="15"/>
        <v/>
      </c>
      <c r="K50" s="58" t="str">
        <f t="shared" si="11"/>
        <v/>
      </c>
    </row>
    <row r="51" spans="1:11">
      <c r="A51" s="59">
        <f t="shared" si="12"/>
        <v>7.5</v>
      </c>
      <c r="B51" s="59">
        <f t="shared" si="8"/>
        <v>4.8</v>
      </c>
      <c r="C51" s="55"/>
      <c r="D51" s="59" t="str">
        <f t="shared" si="13"/>
        <v/>
      </c>
      <c r="E51" s="59" t="str">
        <f t="shared" si="9"/>
        <v/>
      </c>
      <c r="F51" s="55"/>
      <c r="G51" s="59" t="str">
        <f t="shared" si="14"/>
        <v/>
      </c>
      <c r="H51" s="59" t="str">
        <f t="shared" si="10"/>
        <v/>
      </c>
      <c r="I51" s="55"/>
      <c r="J51" s="59" t="str">
        <f t="shared" si="15"/>
        <v/>
      </c>
      <c r="K51" s="59" t="str">
        <f t="shared" si="11"/>
        <v/>
      </c>
    </row>
    <row r="52" spans="1:11">
      <c r="A52" s="58">
        <f t="shared" si="12"/>
        <v>7</v>
      </c>
      <c r="B52" s="58">
        <f t="shared" si="8"/>
        <v>4.8</v>
      </c>
      <c r="C52" s="55"/>
      <c r="D52" s="58" t="str">
        <f t="shared" si="13"/>
        <v/>
      </c>
      <c r="E52" s="58" t="str">
        <f t="shared" si="9"/>
        <v/>
      </c>
      <c r="F52" s="55"/>
      <c r="G52" s="58" t="str">
        <f t="shared" si="14"/>
        <v/>
      </c>
      <c r="H52" s="58" t="str">
        <f t="shared" si="10"/>
        <v/>
      </c>
      <c r="I52" s="55"/>
      <c r="J52" s="58" t="str">
        <f t="shared" si="15"/>
        <v/>
      </c>
      <c r="K52" s="58" t="str">
        <f t="shared" si="11"/>
        <v/>
      </c>
    </row>
    <row r="53" spans="1:11">
      <c r="A53" s="59">
        <f t="shared" si="12"/>
        <v>6.5</v>
      </c>
      <c r="B53" s="59">
        <f t="shared" si="8"/>
        <v>4.9000000000000004</v>
      </c>
      <c r="C53" s="55"/>
      <c r="D53" s="59" t="str">
        <f t="shared" si="13"/>
        <v/>
      </c>
      <c r="E53" s="59" t="str">
        <f t="shared" si="9"/>
        <v/>
      </c>
      <c r="F53" s="55"/>
      <c r="G53" s="59" t="str">
        <f t="shared" si="14"/>
        <v/>
      </c>
      <c r="H53" s="59" t="str">
        <f t="shared" si="10"/>
        <v/>
      </c>
      <c r="I53" s="55"/>
      <c r="J53" s="59" t="str">
        <f t="shared" si="15"/>
        <v/>
      </c>
      <c r="K53" s="59" t="str">
        <f t="shared" si="11"/>
        <v/>
      </c>
    </row>
    <row r="54" spans="1:11">
      <c r="A54" s="58">
        <f t="shared" si="12"/>
        <v>6</v>
      </c>
      <c r="B54" s="58">
        <f t="shared" si="8"/>
        <v>5</v>
      </c>
      <c r="C54" s="55"/>
      <c r="D54" s="58" t="str">
        <f t="shared" si="13"/>
        <v/>
      </c>
      <c r="E54" s="58" t="str">
        <f t="shared" si="9"/>
        <v/>
      </c>
      <c r="F54" s="55"/>
      <c r="G54" s="58" t="str">
        <f t="shared" si="14"/>
        <v/>
      </c>
      <c r="H54" s="58" t="str">
        <f t="shared" si="10"/>
        <v/>
      </c>
      <c r="I54" s="55"/>
      <c r="J54" s="58" t="str">
        <f t="shared" si="15"/>
        <v/>
      </c>
      <c r="K54" s="58" t="str">
        <f t="shared" si="11"/>
        <v/>
      </c>
    </row>
    <row r="55" spans="1:11">
      <c r="A55" s="59">
        <f t="shared" si="12"/>
        <v>5.5</v>
      </c>
      <c r="B55" s="59">
        <f t="shared" si="8"/>
        <v>5.0999999999999996</v>
      </c>
      <c r="C55" s="55"/>
      <c r="D55" s="59" t="str">
        <f t="shared" si="13"/>
        <v/>
      </c>
      <c r="E55" s="59" t="str">
        <f t="shared" si="9"/>
        <v/>
      </c>
      <c r="F55" s="55"/>
      <c r="G55" s="59" t="str">
        <f t="shared" si="14"/>
        <v/>
      </c>
      <c r="H55" s="59" t="str">
        <f t="shared" si="10"/>
        <v/>
      </c>
      <c r="I55" s="55"/>
      <c r="J55" s="59" t="str">
        <f t="shared" si="15"/>
        <v/>
      </c>
      <c r="K55" s="59" t="str">
        <f t="shared" si="11"/>
        <v/>
      </c>
    </row>
    <row r="56" spans="1:11">
      <c r="A56" s="58">
        <f t="shared" si="12"/>
        <v>5</v>
      </c>
      <c r="B56" s="58">
        <f t="shared" si="8"/>
        <v>5.2</v>
      </c>
      <c r="C56" s="55"/>
      <c r="D56" s="58" t="str">
        <f t="shared" si="13"/>
        <v/>
      </c>
      <c r="E56" s="58" t="str">
        <f t="shared" si="9"/>
        <v/>
      </c>
      <c r="F56" s="55"/>
      <c r="G56" s="58" t="str">
        <f t="shared" si="14"/>
        <v/>
      </c>
      <c r="H56" s="58" t="str">
        <f t="shared" si="10"/>
        <v/>
      </c>
      <c r="I56" s="55"/>
      <c r="J56" s="58" t="str">
        <f t="shared" si="15"/>
        <v/>
      </c>
      <c r="K56" s="58" t="str">
        <f t="shared" si="11"/>
        <v/>
      </c>
    </row>
    <row r="57" spans="1:11">
      <c r="A57" s="59">
        <f t="shared" si="12"/>
        <v>4.5</v>
      </c>
      <c r="B57" s="59">
        <f t="shared" si="8"/>
        <v>5.3</v>
      </c>
      <c r="C57" s="55"/>
      <c r="D57" s="59" t="str">
        <f t="shared" si="13"/>
        <v/>
      </c>
      <c r="E57" s="59" t="str">
        <f t="shared" si="9"/>
        <v/>
      </c>
      <c r="F57" s="55"/>
      <c r="G57" s="59" t="str">
        <f t="shared" si="14"/>
        <v/>
      </c>
      <c r="H57" s="59" t="str">
        <f t="shared" si="10"/>
        <v/>
      </c>
      <c r="I57" s="55"/>
      <c r="J57" s="59" t="str">
        <f t="shared" si="15"/>
        <v/>
      </c>
      <c r="K57" s="59" t="str">
        <f t="shared" si="11"/>
        <v/>
      </c>
    </row>
    <row r="58" spans="1:11">
      <c r="A58" s="58">
        <f t="shared" si="12"/>
        <v>4</v>
      </c>
      <c r="B58" s="58">
        <f t="shared" si="8"/>
        <v>5.3</v>
      </c>
      <c r="C58" s="55"/>
      <c r="D58" s="58" t="str">
        <f t="shared" si="13"/>
        <v/>
      </c>
      <c r="E58" s="58" t="str">
        <f t="shared" si="9"/>
        <v/>
      </c>
      <c r="F58" s="55"/>
      <c r="G58" s="58" t="str">
        <f t="shared" si="14"/>
        <v/>
      </c>
      <c r="H58" s="58" t="str">
        <f t="shared" si="10"/>
        <v/>
      </c>
      <c r="I58" s="55"/>
      <c r="J58" s="58" t="str">
        <f t="shared" si="15"/>
        <v/>
      </c>
      <c r="K58" s="58" t="str">
        <f t="shared" si="11"/>
        <v/>
      </c>
    </row>
    <row r="59" spans="1:11">
      <c r="A59" s="59">
        <f t="shared" si="12"/>
        <v>3.5</v>
      </c>
      <c r="B59" s="59">
        <f t="shared" si="8"/>
        <v>5.4</v>
      </c>
      <c r="C59" s="55"/>
      <c r="D59" s="59" t="str">
        <f t="shared" si="13"/>
        <v/>
      </c>
      <c r="E59" s="59" t="str">
        <f t="shared" si="9"/>
        <v/>
      </c>
      <c r="F59" s="55"/>
      <c r="G59" s="59" t="str">
        <f t="shared" si="14"/>
        <v/>
      </c>
      <c r="H59" s="59" t="str">
        <f t="shared" si="10"/>
        <v/>
      </c>
      <c r="I59" s="55"/>
      <c r="J59" s="59" t="str">
        <f t="shared" si="15"/>
        <v/>
      </c>
      <c r="K59" s="59" t="str">
        <f t="shared" si="11"/>
        <v/>
      </c>
    </row>
    <row r="60" spans="1:11">
      <c r="A60" s="58">
        <f t="shared" si="12"/>
        <v>3</v>
      </c>
      <c r="B60" s="58">
        <f t="shared" si="8"/>
        <v>5.5</v>
      </c>
      <c r="C60" s="55"/>
      <c r="D60" s="58" t="str">
        <f t="shared" si="13"/>
        <v/>
      </c>
      <c r="E60" s="58" t="str">
        <f t="shared" si="9"/>
        <v/>
      </c>
      <c r="F60" s="55"/>
      <c r="G60" s="58" t="str">
        <f t="shared" si="14"/>
        <v/>
      </c>
      <c r="H60" s="58" t="str">
        <f t="shared" si="10"/>
        <v/>
      </c>
      <c r="I60" s="55"/>
      <c r="J60" s="58" t="str">
        <f t="shared" si="15"/>
        <v/>
      </c>
      <c r="K60" s="58" t="str">
        <f t="shared" si="11"/>
        <v/>
      </c>
    </row>
    <row r="61" spans="1:11">
      <c r="A61" s="59">
        <f t="shared" si="12"/>
        <v>2.5</v>
      </c>
      <c r="B61" s="59">
        <f t="shared" si="8"/>
        <v>5.6</v>
      </c>
      <c r="C61" s="55"/>
      <c r="D61" s="59" t="str">
        <f t="shared" si="13"/>
        <v/>
      </c>
      <c r="E61" s="59" t="str">
        <f t="shared" si="9"/>
        <v/>
      </c>
      <c r="F61" s="55"/>
      <c r="G61" s="59" t="str">
        <f t="shared" si="14"/>
        <v/>
      </c>
      <c r="H61" s="59" t="str">
        <f t="shared" si="10"/>
        <v/>
      </c>
      <c r="I61" s="55"/>
      <c r="J61" s="59" t="str">
        <f t="shared" si="15"/>
        <v/>
      </c>
      <c r="K61" s="59" t="str">
        <f t="shared" si="11"/>
        <v/>
      </c>
    </row>
    <row r="62" spans="1:11">
      <c r="A62" s="58">
        <f t="shared" si="12"/>
        <v>2</v>
      </c>
      <c r="B62" s="58">
        <f t="shared" si="8"/>
        <v>5.7</v>
      </c>
      <c r="C62" s="55"/>
      <c r="D62" s="58" t="str">
        <f t="shared" si="13"/>
        <v/>
      </c>
      <c r="E62" s="58" t="str">
        <f t="shared" si="9"/>
        <v/>
      </c>
      <c r="F62" s="55"/>
      <c r="G62" s="58" t="str">
        <f t="shared" si="14"/>
        <v/>
      </c>
      <c r="H62" s="58" t="str">
        <f t="shared" si="10"/>
        <v/>
      </c>
      <c r="I62" s="55"/>
      <c r="J62" s="58" t="str">
        <f t="shared" si="15"/>
        <v/>
      </c>
      <c r="K62" s="58" t="str">
        <f t="shared" si="11"/>
        <v/>
      </c>
    </row>
    <row r="63" spans="1:11">
      <c r="A63" s="59">
        <f t="shared" si="12"/>
        <v>1.5</v>
      </c>
      <c r="B63" s="59">
        <f t="shared" si="8"/>
        <v>5.8</v>
      </c>
      <c r="C63" s="55"/>
      <c r="D63" s="59" t="str">
        <f t="shared" si="13"/>
        <v/>
      </c>
      <c r="E63" s="59" t="str">
        <f t="shared" si="9"/>
        <v/>
      </c>
      <c r="F63" s="55"/>
      <c r="G63" s="59" t="str">
        <f t="shared" si="14"/>
        <v/>
      </c>
      <c r="H63" s="59" t="str">
        <f t="shared" si="10"/>
        <v/>
      </c>
      <c r="I63" s="55"/>
      <c r="J63" s="59" t="str">
        <f t="shared" si="15"/>
        <v/>
      </c>
      <c r="K63" s="59" t="str">
        <f t="shared" si="11"/>
        <v/>
      </c>
    </row>
    <row r="64" spans="1:11">
      <c r="A64" s="58">
        <f t="shared" si="12"/>
        <v>1</v>
      </c>
      <c r="B64" s="58">
        <f t="shared" si="8"/>
        <v>5.8</v>
      </c>
      <c r="C64" s="55"/>
      <c r="D64" s="58" t="str">
        <f t="shared" si="13"/>
        <v/>
      </c>
      <c r="E64" s="58" t="str">
        <f t="shared" si="9"/>
        <v/>
      </c>
      <c r="F64" s="55"/>
      <c r="G64" s="58" t="str">
        <f t="shared" si="14"/>
        <v/>
      </c>
      <c r="H64" s="58" t="str">
        <f t="shared" si="10"/>
        <v/>
      </c>
      <c r="I64" s="55"/>
      <c r="J64" s="58" t="str">
        <f t="shared" si="15"/>
        <v/>
      </c>
      <c r="K64" s="58" t="str">
        <f t="shared" si="11"/>
        <v/>
      </c>
    </row>
    <row r="65" spans="1:11">
      <c r="A65" s="59">
        <f t="shared" si="12"/>
        <v>0.5</v>
      </c>
      <c r="B65" s="59">
        <f t="shared" si="8"/>
        <v>5.9</v>
      </c>
      <c r="C65" s="55"/>
      <c r="D65" s="59" t="str">
        <f t="shared" si="13"/>
        <v/>
      </c>
      <c r="E65" s="59" t="str">
        <f t="shared" si="9"/>
        <v/>
      </c>
      <c r="F65" s="55"/>
      <c r="G65" s="59" t="str">
        <f t="shared" si="14"/>
        <v/>
      </c>
      <c r="H65" s="59" t="str">
        <f t="shared" si="10"/>
        <v/>
      </c>
      <c r="I65" s="55"/>
      <c r="J65" s="59" t="str">
        <f t="shared" si="15"/>
        <v/>
      </c>
      <c r="K65" s="59" t="str">
        <f t="shared" si="11"/>
        <v/>
      </c>
    </row>
    <row r="66" spans="1:11">
      <c r="A66" s="55"/>
      <c r="B66" s="55"/>
      <c r="C66" s="55"/>
      <c r="D66" s="60"/>
      <c r="E66" s="60"/>
      <c r="F66" s="60"/>
      <c r="G66" s="55"/>
      <c r="H66" s="55"/>
      <c r="I66" s="55"/>
    </row>
    <row r="67" spans="1:11">
      <c r="A67" s="55"/>
      <c r="B67" s="55"/>
      <c r="C67" s="55"/>
      <c r="D67" s="60"/>
      <c r="E67" s="60"/>
      <c r="F67" s="60"/>
      <c r="G67" s="55"/>
      <c r="H67" s="55"/>
      <c r="I67" s="55"/>
    </row>
    <row r="68" spans="1:11">
      <c r="A68" s="55"/>
      <c r="B68" s="55"/>
      <c r="C68" s="55"/>
      <c r="D68" s="60"/>
      <c r="E68" s="60"/>
      <c r="F68" s="60"/>
      <c r="G68" s="55"/>
      <c r="H68" s="55"/>
      <c r="I68" s="55"/>
    </row>
    <row r="69" spans="1:11">
      <c r="A69" s="55"/>
      <c r="B69" s="55"/>
      <c r="C69" s="55"/>
      <c r="D69" s="60"/>
      <c r="E69" s="60"/>
      <c r="F69" s="60"/>
      <c r="G69" s="55"/>
      <c r="H69" s="55"/>
      <c r="I69" s="55"/>
    </row>
    <row r="70" spans="1:11">
      <c r="A70" s="55"/>
      <c r="B70" s="55"/>
      <c r="C70" s="55"/>
      <c r="D70" s="60"/>
      <c r="E70" s="60"/>
      <c r="F70" s="60"/>
      <c r="G70" s="55"/>
      <c r="H70" s="55"/>
      <c r="I70" s="55"/>
    </row>
    <row r="71" spans="1:11">
      <c r="A71" s="55"/>
      <c r="B71" s="55"/>
      <c r="C71" s="55"/>
      <c r="D71" s="60"/>
      <c r="E71" s="60"/>
      <c r="F71" s="60"/>
      <c r="G71" s="55"/>
      <c r="H71" s="55"/>
      <c r="I71" s="55"/>
    </row>
    <row r="72" spans="1:11">
      <c r="A72" s="55"/>
      <c r="B72" s="55"/>
      <c r="C72" s="55"/>
      <c r="D72" s="55"/>
      <c r="E72" s="55"/>
      <c r="F72" s="55"/>
      <c r="G72" s="55"/>
      <c r="H72" s="55"/>
      <c r="I72" s="55"/>
    </row>
    <row r="73" spans="1:11">
      <c r="A73" s="55"/>
      <c r="B73" s="55"/>
      <c r="C73" s="55"/>
      <c r="D73" s="55"/>
      <c r="E73" s="55"/>
      <c r="F73" s="55"/>
      <c r="G73" s="55"/>
      <c r="H73" s="55"/>
      <c r="I73" s="55"/>
    </row>
    <row r="74" spans="1:11">
      <c r="A74" s="55"/>
      <c r="B74" s="55"/>
      <c r="C74" s="55"/>
      <c r="D74" s="55"/>
      <c r="E74" s="55"/>
      <c r="F74" s="55"/>
      <c r="G74" s="55"/>
      <c r="H74" s="55"/>
      <c r="I74" s="55"/>
    </row>
    <row r="75" spans="1:11">
      <c r="A75" s="55"/>
      <c r="B75" s="55"/>
      <c r="C75" s="55"/>
      <c r="D75" s="55"/>
      <c r="E75" s="55"/>
      <c r="F75" s="55"/>
      <c r="G75" s="55"/>
      <c r="H75" s="55"/>
      <c r="I75" s="55"/>
    </row>
    <row r="76" spans="1:11">
      <c r="A76" s="55"/>
      <c r="B76" s="55"/>
      <c r="C76" s="55"/>
      <c r="D76" s="55"/>
      <c r="E76" s="55"/>
      <c r="F76" s="55"/>
      <c r="G76" s="55"/>
      <c r="H76" s="55"/>
      <c r="I76" s="55"/>
    </row>
    <row r="77" spans="1:11">
      <c r="A77" s="55"/>
      <c r="B77" s="55"/>
      <c r="C77" s="55"/>
      <c r="D77" s="55"/>
      <c r="E77" s="55"/>
      <c r="F77" s="55"/>
      <c r="G77" s="55"/>
      <c r="H77" s="55"/>
      <c r="I77" s="55"/>
    </row>
    <row r="78" spans="1:11">
      <c r="A78" s="55"/>
      <c r="B78" s="55"/>
      <c r="C78" s="55"/>
      <c r="D78" s="55"/>
      <c r="E78" s="55"/>
      <c r="F78" s="55"/>
      <c r="G78" s="55"/>
      <c r="H78" s="55"/>
      <c r="I78" s="55"/>
    </row>
    <row r="79" spans="1:11">
      <c r="A79" s="55"/>
      <c r="B79" s="55"/>
      <c r="C79" s="55"/>
      <c r="D79" s="55"/>
      <c r="E79" s="55"/>
      <c r="F79" s="55"/>
      <c r="G79" s="55"/>
      <c r="H79" s="55"/>
      <c r="I79" s="55"/>
    </row>
    <row r="80" spans="1:11">
      <c r="A80" s="55"/>
      <c r="B80" s="55"/>
      <c r="C80" s="55"/>
      <c r="D80" s="55"/>
      <c r="E80" s="55"/>
      <c r="F80" s="55"/>
      <c r="G80" s="55"/>
      <c r="H80" s="55"/>
      <c r="I80" s="55"/>
    </row>
    <row r="81" spans="1:9">
      <c r="A81" s="55"/>
      <c r="B81" s="55"/>
      <c r="C81" s="55"/>
      <c r="D81" s="55"/>
      <c r="E81" s="55"/>
      <c r="F81" s="55"/>
      <c r="G81" s="55"/>
      <c r="H81" s="55"/>
      <c r="I81" s="55"/>
    </row>
    <row r="82" spans="1:9">
      <c r="A82" s="55"/>
      <c r="B82" s="55"/>
      <c r="C82" s="55"/>
      <c r="D82" s="55"/>
      <c r="E82" s="55"/>
      <c r="F82" s="55"/>
      <c r="G82" s="55"/>
      <c r="H82" s="55"/>
      <c r="I82" s="55"/>
    </row>
    <row r="83" spans="1:9">
      <c r="A83" s="55"/>
      <c r="B83" s="55"/>
      <c r="C83" s="55"/>
      <c r="D83" s="55"/>
      <c r="E83" s="55"/>
      <c r="F83" s="55"/>
      <c r="G83" s="55"/>
      <c r="H83" s="55"/>
      <c r="I83" s="55"/>
    </row>
    <row r="84" spans="1:9">
      <c r="A84" s="55"/>
      <c r="B84" s="55"/>
      <c r="C84" s="55"/>
      <c r="D84" s="55"/>
      <c r="E84" s="55"/>
      <c r="F84" s="55"/>
      <c r="G84" s="55"/>
      <c r="H84" s="55"/>
      <c r="I84" s="55"/>
    </row>
    <row r="85" spans="1:9">
      <c r="A85" s="55"/>
      <c r="B85" s="55"/>
      <c r="C85" s="55"/>
      <c r="D85" s="55"/>
      <c r="E85" s="55"/>
      <c r="F85" s="55"/>
      <c r="G85" s="55"/>
      <c r="H85" s="55"/>
      <c r="I85" s="55"/>
    </row>
    <row r="86" spans="1:9">
      <c r="A86" s="55"/>
      <c r="B86" s="55"/>
      <c r="C86" s="55"/>
      <c r="D86" s="55"/>
      <c r="E86" s="55"/>
      <c r="F86" s="55"/>
      <c r="G86" s="55"/>
      <c r="H86" s="55"/>
      <c r="I86" s="55"/>
    </row>
    <row r="87" spans="1:9">
      <c r="A87" s="55"/>
      <c r="B87" s="55"/>
      <c r="C87" s="55"/>
      <c r="D87" s="55"/>
      <c r="E87" s="55"/>
      <c r="F87" s="55"/>
      <c r="G87" s="55"/>
      <c r="H87" s="55"/>
      <c r="I87" s="55"/>
    </row>
    <row r="88" spans="1:9">
      <c r="A88" s="55"/>
      <c r="B88" s="55"/>
      <c r="C88" s="55"/>
      <c r="D88" s="55"/>
      <c r="E88" s="55"/>
      <c r="F88" s="55"/>
      <c r="G88" s="55"/>
      <c r="H88" s="55"/>
      <c r="I88" s="55"/>
    </row>
    <row r="89" spans="1:9">
      <c r="A89" s="55"/>
      <c r="B89" s="55"/>
      <c r="C89" s="55"/>
      <c r="D89" s="55"/>
      <c r="E89" s="55"/>
      <c r="F89" s="55"/>
      <c r="G89" s="55"/>
      <c r="H89" s="55"/>
      <c r="I89" s="55"/>
    </row>
    <row r="90" spans="1:9">
      <c r="A90" s="55"/>
      <c r="B90" s="55"/>
      <c r="C90" s="55"/>
      <c r="D90" s="55"/>
      <c r="E90" s="55"/>
      <c r="F90" s="55"/>
      <c r="G90" s="55"/>
      <c r="H90" s="55"/>
      <c r="I90" s="55"/>
    </row>
    <row r="91" spans="1:9">
      <c r="A91" s="55"/>
      <c r="B91" s="55"/>
      <c r="C91" s="55"/>
      <c r="D91" s="55"/>
      <c r="E91" s="55"/>
      <c r="F91" s="55"/>
      <c r="G91" s="55"/>
      <c r="H91" s="55"/>
      <c r="I91" s="55"/>
    </row>
    <row r="92" spans="1:9">
      <c r="A92" s="55"/>
      <c r="B92" s="55"/>
      <c r="C92" s="55"/>
      <c r="D92" s="55"/>
      <c r="E92" s="55"/>
      <c r="F92" s="55"/>
      <c r="G92" s="55"/>
      <c r="H92" s="55"/>
      <c r="I92" s="55"/>
    </row>
    <row r="93" spans="1:9">
      <c r="A93" s="55"/>
      <c r="B93" s="55"/>
      <c r="C93" s="55"/>
      <c r="D93" s="55"/>
      <c r="E93" s="55"/>
      <c r="F93" s="55"/>
      <c r="G93" s="55"/>
      <c r="H93" s="55"/>
      <c r="I93" s="55"/>
    </row>
    <row r="94" spans="1:9">
      <c r="A94" s="55"/>
      <c r="B94" s="55"/>
      <c r="C94" s="55"/>
      <c r="D94" s="55"/>
      <c r="E94" s="55"/>
      <c r="F94" s="55"/>
      <c r="G94" s="55"/>
      <c r="H94" s="55"/>
      <c r="I94" s="55"/>
    </row>
    <row r="95" spans="1:9">
      <c r="A95" s="55"/>
      <c r="B95" s="55"/>
      <c r="C95" s="55"/>
      <c r="D95" s="55"/>
      <c r="E95" s="55"/>
      <c r="F95" s="55"/>
      <c r="G95" s="55"/>
      <c r="H95" s="55"/>
      <c r="I95" s="55"/>
    </row>
    <row r="96" spans="1:9">
      <c r="A96" s="55"/>
      <c r="B96" s="55"/>
      <c r="C96" s="55"/>
      <c r="D96" s="55"/>
      <c r="E96" s="55"/>
      <c r="F96" s="55"/>
      <c r="G96" s="55"/>
      <c r="H96" s="55"/>
      <c r="I96" s="55"/>
    </row>
    <row r="97" spans="1:9">
      <c r="A97" s="55"/>
      <c r="B97" s="55"/>
      <c r="C97" s="55"/>
      <c r="D97" s="55"/>
      <c r="E97" s="55"/>
      <c r="F97" s="55"/>
      <c r="G97" s="55"/>
      <c r="H97" s="55"/>
      <c r="I97" s="55"/>
    </row>
    <row r="98" spans="1:9">
      <c r="A98" s="55"/>
      <c r="B98" s="55"/>
      <c r="C98" s="55"/>
      <c r="D98" s="55"/>
      <c r="E98" s="55"/>
      <c r="F98" s="55"/>
      <c r="G98" s="55"/>
      <c r="H98" s="55"/>
      <c r="I98" s="55"/>
    </row>
    <row r="99" spans="1:9">
      <c r="A99" s="55"/>
      <c r="B99" s="55"/>
      <c r="C99" s="55"/>
      <c r="D99" s="55"/>
      <c r="E99" s="55"/>
      <c r="F99" s="55"/>
      <c r="G99" s="55"/>
      <c r="H99" s="55"/>
      <c r="I99" s="55"/>
    </row>
    <row r="100" spans="1:9">
      <c r="A100" s="55"/>
      <c r="B100" s="55"/>
      <c r="C100" s="55"/>
      <c r="D100" s="55"/>
      <c r="E100" s="55"/>
      <c r="F100" s="55"/>
      <c r="G100" s="55"/>
      <c r="H100" s="55"/>
      <c r="I100" s="55"/>
    </row>
    <row r="101" spans="1:9">
      <c r="A101" s="55"/>
      <c r="B101" s="55"/>
      <c r="C101" s="55"/>
      <c r="D101" s="55"/>
      <c r="E101" s="55"/>
      <c r="F101" s="55"/>
      <c r="G101" s="55"/>
      <c r="H101" s="55"/>
      <c r="I101" s="55"/>
    </row>
    <row r="102" spans="1:9">
      <c r="A102" s="55"/>
      <c r="B102" s="55"/>
      <c r="C102" s="55"/>
      <c r="D102" s="55"/>
      <c r="E102" s="55"/>
      <c r="F102" s="55"/>
      <c r="G102" s="55"/>
      <c r="H102" s="55"/>
      <c r="I102" s="55"/>
    </row>
    <row r="103" spans="1:9">
      <c r="A103" s="55"/>
      <c r="B103" s="55"/>
      <c r="C103" s="55"/>
      <c r="D103" s="55"/>
      <c r="E103" s="55"/>
      <c r="F103" s="55"/>
      <c r="G103" s="55"/>
      <c r="H103" s="55"/>
      <c r="I103" s="55"/>
    </row>
    <row r="104" spans="1:9">
      <c r="A104" s="55"/>
      <c r="B104" s="55"/>
      <c r="C104" s="55"/>
      <c r="D104" s="55"/>
      <c r="E104" s="55"/>
      <c r="F104" s="55"/>
      <c r="G104" s="55"/>
      <c r="H104" s="55"/>
      <c r="I104" s="55"/>
    </row>
    <row r="105" spans="1:9">
      <c r="A105" s="55"/>
      <c r="B105" s="55"/>
      <c r="C105" s="55"/>
      <c r="D105" s="55"/>
      <c r="E105" s="55"/>
      <c r="F105" s="55"/>
      <c r="G105" s="55"/>
      <c r="H105" s="55"/>
      <c r="I105" s="55"/>
    </row>
    <row r="106" spans="1:9">
      <c r="A106" s="55"/>
      <c r="B106" s="55"/>
      <c r="C106" s="55"/>
      <c r="D106" s="55"/>
      <c r="E106" s="55"/>
      <c r="F106" s="55"/>
      <c r="G106" s="55"/>
      <c r="H106" s="55"/>
      <c r="I106" s="55"/>
    </row>
    <row r="107" spans="1:9">
      <c r="A107" s="55"/>
      <c r="B107" s="55"/>
      <c r="C107" s="55"/>
      <c r="D107" s="55"/>
      <c r="E107" s="55"/>
      <c r="F107" s="55"/>
      <c r="G107" s="55"/>
      <c r="H107" s="55"/>
      <c r="I107" s="55"/>
    </row>
    <row r="108" spans="1:9">
      <c r="A108" s="55"/>
      <c r="B108" s="55"/>
      <c r="C108" s="55"/>
      <c r="D108" s="55"/>
      <c r="E108" s="55"/>
      <c r="F108" s="55"/>
      <c r="G108" s="55"/>
      <c r="H108" s="55"/>
      <c r="I108" s="55"/>
    </row>
    <row r="109" spans="1:9">
      <c r="A109" s="55"/>
      <c r="B109" s="55"/>
      <c r="C109" s="55"/>
      <c r="D109" s="55"/>
      <c r="E109" s="55"/>
      <c r="F109" s="55"/>
      <c r="G109" s="55"/>
      <c r="H109" s="55"/>
      <c r="I109" s="55"/>
    </row>
    <row r="110" spans="1:9">
      <c r="A110" s="55"/>
      <c r="B110" s="55"/>
      <c r="C110" s="55"/>
      <c r="D110" s="55"/>
      <c r="E110" s="55"/>
      <c r="F110" s="55"/>
      <c r="G110" s="55"/>
      <c r="H110" s="55"/>
      <c r="I110" s="55"/>
    </row>
    <row r="111" spans="1:9">
      <c r="A111" s="55"/>
      <c r="B111" s="55"/>
      <c r="C111" s="55"/>
      <c r="D111" s="55"/>
      <c r="E111" s="55"/>
      <c r="F111" s="55"/>
      <c r="G111" s="55"/>
      <c r="H111" s="55"/>
      <c r="I111" s="55"/>
    </row>
    <row r="112" spans="1:9">
      <c r="A112" s="55"/>
      <c r="B112" s="55"/>
      <c r="C112" s="55"/>
      <c r="D112" s="55"/>
      <c r="E112" s="55"/>
      <c r="F112" s="55"/>
      <c r="G112" s="55"/>
      <c r="H112" s="55"/>
      <c r="I112" s="55"/>
    </row>
    <row r="113" spans="1:9">
      <c r="A113" s="55"/>
      <c r="B113" s="55"/>
      <c r="C113" s="55"/>
      <c r="D113" s="55"/>
      <c r="E113" s="55"/>
      <c r="F113" s="55"/>
      <c r="G113" s="55"/>
      <c r="H113" s="55"/>
      <c r="I113" s="55"/>
    </row>
    <row r="114" spans="1:9">
      <c r="A114" s="55"/>
      <c r="B114" s="55"/>
      <c r="C114" s="55"/>
      <c r="D114" s="55"/>
      <c r="E114" s="55"/>
      <c r="F114" s="55"/>
      <c r="G114" s="55"/>
      <c r="H114" s="55"/>
      <c r="I114" s="55"/>
    </row>
    <row r="115" spans="1:9">
      <c r="A115" s="55"/>
      <c r="B115" s="55"/>
      <c r="C115" s="55"/>
      <c r="D115" s="55"/>
      <c r="E115" s="55"/>
      <c r="F115" s="55"/>
      <c r="G115" s="55"/>
      <c r="H115" s="55"/>
      <c r="I115" s="55"/>
    </row>
    <row r="116" spans="1:9">
      <c r="A116" s="55"/>
      <c r="B116" s="55"/>
      <c r="C116" s="55"/>
      <c r="D116" s="55"/>
      <c r="E116" s="55"/>
      <c r="F116" s="55"/>
      <c r="G116" s="55"/>
      <c r="H116" s="55"/>
      <c r="I116" s="55"/>
    </row>
    <row r="117" spans="1:9">
      <c r="A117" s="55"/>
      <c r="B117" s="55"/>
      <c r="C117" s="55"/>
      <c r="D117" s="55"/>
      <c r="E117" s="55"/>
      <c r="F117" s="55"/>
      <c r="G117" s="55"/>
      <c r="H117" s="55"/>
      <c r="I117" s="55"/>
    </row>
    <row r="118" spans="1:9">
      <c r="A118" s="55"/>
      <c r="B118" s="55"/>
      <c r="C118" s="55"/>
      <c r="D118" s="55"/>
      <c r="E118" s="55"/>
      <c r="F118" s="55"/>
      <c r="G118" s="55"/>
      <c r="H118" s="55"/>
      <c r="I118" s="55"/>
    </row>
    <row r="119" spans="1:9">
      <c r="A119" s="55"/>
      <c r="B119" s="55"/>
      <c r="C119" s="55"/>
      <c r="D119" s="55"/>
      <c r="E119" s="55"/>
      <c r="F119" s="55"/>
      <c r="G119" s="55"/>
      <c r="H119" s="55"/>
      <c r="I119" s="55"/>
    </row>
    <row r="120" spans="1:9">
      <c r="A120" s="55"/>
      <c r="B120" s="55"/>
      <c r="C120" s="55"/>
      <c r="D120" s="55"/>
      <c r="E120" s="55"/>
      <c r="F120" s="55"/>
      <c r="G120" s="55"/>
      <c r="H120" s="55"/>
      <c r="I120" s="55"/>
    </row>
    <row r="121" spans="1:9">
      <c r="A121" s="55"/>
      <c r="B121" s="55"/>
      <c r="C121" s="55"/>
      <c r="D121" s="55"/>
      <c r="E121" s="55"/>
      <c r="F121" s="55"/>
      <c r="G121" s="55"/>
      <c r="H121" s="55"/>
      <c r="I121" s="55"/>
    </row>
    <row r="122" spans="1:9">
      <c r="A122" s="55"/>
      <c r="B122" s="55"/>
      <c r="C122" s="55"/>
      <c r="D122" s="55"/>
      <c r="E122" s="55"/>
      <c r="F122" s="55"/>
      <c r="G122" s="55"/>
      <c r="H122" s="55"/>
      <c r="I122" s="55"/>
    </row>
    <row r="123" spans="1:9">
      <c r="A123" s="55"/>
      <c r="B123" s="55"/>
      <c r="C123" s="55"/>
      <c r="D123" s="55"/>
      <c r="E123" s="55"/>
      <c r="F123" s="55"/>
      <c r="G123" s="55"/>
      <c r="H123" s="55"/>
      <c r="I123" s="55"/>
    </row>
    <row r="124" spans="1:9">
      <c r="A124" s="55"/>
      <c r="B124" s="55"/>
      <c r="C124" s="55"/>
      <c r="D124" s="55"/>
      <c r="E124" s="55"/>
      <c r="F124" s="55"/>
      <c r="G124" s="55"/>
      <c r="H124" s="55"/>
      <c r="I124" s="55"/>
    </row>
    <row r="125" spans="1:9">
      <c r="A125" s="55"/>
      <c r="B125" s="55"/>
      <c r="C125" s="55"/>
      <c r="D125" s="55"/>
      <c r="E125" s="55"/>
      <c r="F125" s="55"/>
      <c r="G125" s="55"/>
      <c r="H125" s="55"/>
      <c r="I125" s="55"/>
    </row>
    <row r="126" spans="1:9">
      <c r="A126" s="55"/>
      <c r="B126" s="55"/>
      <c r="C126" s="55"/>
      <c r="D126" s="55"/>
      <c r="E126" s="55"/>
      <c r="F126" s="55"/>
      <c r="G126" s="55"/>
      <c r="H126" s="55"/>
      <c r="I126" s="55"/>
    </row>
    <row r="127" spans="1:9">
      <c r="A127" s="55"/>
      <c r="B127" s="55"/>
      <c r="C127" s="55"/>
      <c r="D127" s="55"/>
      <c r="E127" s="55"/>
      <c r="F127" s="55"/>
      <c r="G127" s="55"/>
      <c r="H127" s="55"/>
      <c r="I127" s="55"/>
    </row>
    <row r="128" spans="1:9">
      <c r="A128" s="55"/>
      <c r="B128" s="55"/>
      <c r="C128" s="55"/>
      <c r="D128" s="55"/>
      <c r="E128" s="55"/>
      <c r="F128" s="55"/>
      <c r="G128" s="55"/>
      <c r="H128" s="55"/>
      <c r="I128" s="55"/>
    </row>
    <row r="129" spans="1:9">
      <c r="A129" s="55"/>
      <c r="B129" s="55"/>
      <c r="C129" s="55"/>
      <c r="D129" s="55"/>
      <c r="E129" s="55"/>
      <c r="F129" s="55"/>
      <c r="G129" s="55"/>
      <c r="H129" s="55"/>
      <c r="I129" s="55"/>
    </row>
    <row r="130" spans="1:9">
      <c r="A130" s="55"/>
      <c r="B130" s="55"/>
      <c r="C130" s="55"/>
      <c r="D130" s="55"/>
      <c r="E130" s="55"/>
      <c r="F130" s="55"/>
      <c r="G130" s="55"/>
      <c r="H130" s="55"/>
      <c r="I130" s="55"/>
    </row>
    <row r="131" spans="1:9">
      <c r="A131" s="55"/>
      <c r="B131" s="55"/>
      <c r="C131" s="55"/>
      <c r="D131" s="55"/>
      <c r="E131" s="55"/>
      <c r="F131" s="55"/>
      <c r="G131" s="55"/>
      <c r="H131" s="55"/>
      <c r="I131" s="55"/>
    </row>
    <row r="132" spans="1:9">
      <c r="A132" s="55"/>
      <c r="B132" s="55"/>
      <c r="C132" s="55"/>
      <c r="D132" s="55"/>
      <c r="E132" s="55"/>
      <c r="F132" s="55"/>
      <c r="G132" s="55"/>
      <c r="H132" s="55"/>
      <c r="I132" s="55"/>
    </row>
    <row r="133" spans="1:9">
      <c r="A133" s="55"/>
      <c r="B133" s="55"/>
      <c r="C133" s="55"/>
      <c r="D133" s="55"/>
      <c r="E133" s="55"/>
      <c r="F133" s="55"/>
      <c r="G133" s="55"/>
      <c r="H133" s="55"/>
      <c r="I133" s="55"/>
    </row>
    <row r="134" spans="1:9">
      <c r="A134" s="55"/>
      <c r="B134" s="55"/>
      <c r="C134" s="55"/>
      <c r="D134" s="55"/>
      <c r="E134" s="55"/>
      <c r="F134" s="55"/>
      <c r="G134" s="55"/>
      <c r="H134" s="55"/>
      <c r="I134" s="55"/>
    </row>
    <row r="135" spans="1:9">
      <c r="A135" s="55"/>
      <c r="B135" s="55"/>
      <c r="C135" s="55"/>
      <c r="D135" s="55"/>
      <c r="E135" s="55"/>
      <c r="F135" s="55"/>
      <c r="G135" s="55"/>
      <c r="H135" s="55"/>
      <c r="I135" s="55"/>
    </row>
    <row r="136" spans="1:9">
      <c r="A136" s="55"/>
      <c r="B136" s="55"/>
      <c r="C136" s="55"/>
      <c r="D136" s="55"/>
      <c r="E136" s="55"/>
      <c r="F136" s="55"/>
      <c r="G136" s="55"/>
      <c r="H136" s="55"/>
      <c r="I136" s="55"/>
    </row>
    <row r="137" spans="1:9">
      <c r="A137" s="55"/>
      <c r="B137" s="55"/>
      <c r="C137" s="55"/>
      <c r="D137" s="55"/>
      <c r="E137" s="55"/>
      <c r="F137" s="55"/>
      <c r="G137" s="55"/>
      <c r="H137" s="55"/>
      <c r="I137" s="55"/>
    </row>
    <row r="138" spans="1:9">
      <c r="A138" s="55"/>
      <c r="B138" s="55"/>
      <c r="C138" s="55"/>
      <c r="D138" s="55"/>
      <c r="E138" s="55"/>
      <c r="F138" s="55"/>
      <c r="G138" s="55"/>
      <c r="H138" s="55"/>
      <c r="I138" s="55"/>
    </row>
    <row r="139" spans="1:9">
      <c r="A139" s="55"/>
      <c r="B139" s="55"/>
      <c r="C139" s="55"/>
      <c r="D139" s="55"/>
      <c r="E139" s="55"/>
      <c r="F139" s="55"/>
      <c r="G139" s="55"/>
      <c r="H139" s="55"/>
      <c r="I139" s="55"/>
    </row>
    <row r="140" spans="1:9">
      <c r="A140" s="55"/>
      <c r="B140" s="55"/>
      <c r="C140" s="55"/>
      <c r="D140" s="55"/>
      <c r="E140" s="55"/>
      <c r="F140" s="55"/>
      <c r="G140" s="55"/>
      <c r="H140" s="55"/>
      <c r="I140" s="55"/>
    </row>
    <row r="141" spans="1:9">
      <c r="A141" s="55"/>
      <c r="B141" s="55"/>
      <c r="C141" s="55"/>
      <c r="D141" s="55"/>
      <c r="E141" s="55"/>
      <c r="F141" s="55"/>
      <c r="G141" s="55"/>
      <c r="H141" s="55"/>
      <c r="I141" s="55"/>
    </row>
    <row r="142" spans="1:9">
      <c r="A142" s="55"/>
      <c r="B142" s="55"/>
      <c r="C142" s="55"/>
      <c r="D142" s="55"/>
      <c r="E142" s="55"/>
      <c r="F142" s="55"/>
      <c r="G142" s="55"/>
      <c r="H142" s="55"/>
      <c r="I142" s="55"/>
    </row>
    <row r="143" spans="1:9">
      <c r="A143" s="55"/>
      <c r="B143" s="55"/>
      <c r="C143" s="55"/>
      <c r="D143" s="55"/>
      <c r="E143" s="55"/>
      <c r="F143" s="55"/>
      <c r="G143" s="55"/>
      <c r="H143" s="55"/>
      <c r="I143" s="55"/>
    </row>
    <row r="144" spans="1:9">
      <c r="A144" s="55"/>
      <c r="B144" s="55"/>
      <c r="C144" s="55"/>
      <c r="D144" s="55"/>
      <c r="E144" s="55"/>
      <c r="F144" s="55"/>
      <c r="G144" s="55"/>
      <c r="H144" s="55"/>
      <c r="I144" s="55"/>
    </row>
    <row r="145" spans="1:9">
      <c r="A145" s="55"/>
      <c r="B145" s="55"/>
      <c r="C145" s="55"/>
      <c r="D145" s="55"/>
      <c r="E145" s="55"/>
      <c r="F145" s="55"/>
      <c r="G145" s="55"/>
      <c r="H145" s="55"/>
      <c r="I145" s="55"/>
    </row>
    <row r="146" spans="1:9">
      <c r="A146" s="55"/>
      <c r="B146" s="55"/>
      <c r="C146" s="55"/>
      <c r="D146" s="55"/>
      <c r="E146" s="55"/>
      <c r="F146" s="55"/>
      <c r="G146" s="55"/>
      <c r="H146" s="55"/>
      <c r="I146" s="55"/>
    </row>
    <row r="147" spans="1:9">
      <c r="A147" s="55"/>
      <c r="B147" s="55"/>
      <c r="C147" s="55"/>
      <c r="D147" s="55"/>
      <c r="E147" s="55"/>
      <c r="F147" s="55"/>
      <c r="G147" s="55"/>
      <c r="H147" s="55"/>
      <c r="I147" s="55"/>
    </row>
    <row r="148" spans="1:9">
      <c r="A148" s="55"/>
      <c r="B148" s="55"/>
      <c r="C148" s="55"/>
      <c r="D148" s="55"/>
      <c r="E148" s="55"/>
      <c r="F148" s="55"/>
      <c r="G148" s="55"/>
      <c r="H148" s="55"/>
      <c r="I148" s="55"/>
    </row>
    <row r="149" spans="1:9">
      <c r="A149" s="55"/>
      <c r="B149" s="55"/>
      <c r="C149" s="55"/>
      <c r="D149" s="55"/>
      <c r="E149" s="55"/>
      <c r="F149" s="55"/>
      <c r="G149" s="55"/>
      <c r="H149" s="55"/>
      <c r="I149" s="55"/>
    </row>
    <row r="150" spans="1:9">
      <c r="A150" s="55"/>
      <c r="B150" s="55"/>
      <c r="C150" s="55"/>
      <c r="D150" s="55"/>
      <c r="E150" s="55"/>
      <c r="F150" s="55"/>
      <c r="G150" s="55"/>
      <c r="H150" s="55"/>
      <c r="I150" s="55"/>
    </row>
    <row r="151" spans="1:9">
      <c r="A151" s="55"/>
      <c r="B151" s="55"/>
      <c r="C151" s="55"/>
      <c r="D151" s="55"/>
      <c r="E151" s="55"/>
      <c r="F151" s="55"/>
      <c r="G151" s="55"/>
      <c r="H151" s="55"/>
      <c r="I151" s="55"/>
    </row>
    <row r="152" spans="1:9">
      <c r="A152" s="55"/>
      <c r="B152" s="55"/>
      <c r="C152" s="55"/>
      <c r="D152" s="55"/>
      <c r="E152" s="55"/>
      <c r="F152" s="55"/>
      <c r="G152" s="55"/>
      <c r="H152" s="55"/>
      <c r="I152" s="55"/>
    </row>
    <row r="153" spans="1:9">
      <c r="A153" s="55"/>
      <c r="B153" s="55"/>
      <c r="C153" s="55"/>
      <c r="D153" s="55"/>
      <c r="E153" s="55"/>
      <c r="F153" s="55"/>
      <c r="G153" s="55"/>
      <c r="H153" s="55"/>
      <c r="I153" s="55"/>
    </row>
    <row r="154" spans="1:9">
      <c r="A154" s="55"/>
      <c r="B154" s="55"/>
      <c r="C154" s="55"/>
      <c r="D154" s="55"/>
      <c r="E154" s="55"/>
      <c r="F154" s="55"/>
      <c r="G154" s="55"/>
      <c r="H154" s="55"/>
      <c r="I154" s="55"/>
    </row>
    <row r="155" spans="1:9">
      <c r="A155" s="55"/>
      <c r="B155" s="55"/>
      <c r="C155" s="55"/>
      <c r="D155" s="55"/>
      <c r="E155" s="55"/>
      <c r="F155" s="55"/>
      <c r="G155" s="55"/>
      <c r="H155" s="55"/>
      <c r="I155" s="55"/>
    </row>
    <row r="156" spans="1:9">
      <c r="A156" s="55"/>
      <c r="B156" s="55"/>
      <c r="C156" s="55"/>
      <c r="D156" s="55"/>
      <c r="E156" s="55"/>
      <c r="F156" s="55"/>
      <c r="G156" s="55"/>
      <c r="H156" s="55"/>
      <c r="I156" s="55"/>
    </row>
    <row r="157" spans="1:9">
      <c r="A157" s="55"/>
      <c r="B157" s="55"/>
      <c r="C157" s="55"/>
      <c r="D157" s="55"/>
      <c r="E157" s="55"/>
      <c r="F157" s="55"/>
      <c r="G157" s="55"/>
      <c r="H157" s="55"/>
      <c r="I157" s="55"/>
    </row>
    <row r="158" spans="1:9">
      <c r="A158" s="55"/>
      <c r="B158" s="55"/>
      <c r="C158" s="55"/>
      <c r="D158" s="55"/>
      <c r="E158" s="55"/>
      <c r="F158" s="55"/>
      <c r="G158" s="55"/>
      <c r="H158" s="55"/>
      <c r="I158" s="55"/>
    </row>
    <row r="159" spans="1:9">
      <c r="A159" s="55"/>
      <c r="B159" s="55"/>
      <c r="C159" s="55"/>
      <c r="D159" s="55"/>
      <c r="E159" s="55"/>
      <c r="F159" s="55"/>
      <c r="G159" s="55"/>
      <c r="H159" s="55"/>
      <c r="I159" s="55"/>
    </row>
    <row r="160" spans="1:9">
      <c r="A160" s="55"/>
      <c r="B160" s="55"/>
      <c r="C160" s="55"/>
      <c r="D160" s="55"/>
      <c r="E160" s="55"/>
      <c r="F160" s="55"/>
      <c r="G160" s="55"/>
      <c r="H160" s="55"/>
      <c r="I160" s="55"/>
    </row>
    <row r="161" spans="1:9">
      <c r="A161" s="55"/>
      <c r="B161" s="55"/>
      <c r="C161" s="55"/>
      <c r="D161" s="55"/>
      <c r="E161" s="55"/>
      <c r="F161" s="55"/>
      <c r="G161" s="55"/>
      <c r="H161" s="55"/>
      <c r="I161" s="55"/>
    </row>
    <row r="162" spans="1:9">
      <c r="A162" s="55"/>
      <c r="B162" s="55"/>
      <c r="C162" s="55"/>
      <c r="D162" s="55"/>
      <c r="E162" s="55"/>
      <c r="F162" s="55"/>
      <c r="G162" s="55"/>
      <c r="H162" s="55"/>
      <c r="I162" s="55"/>
    </row>
    <row r="163" spans="1:9">
      <c r="A163" s="55"/>
      <c r="B163" s="55"/>
      <c r="C163" s="55"/>
      <c r="D163" s="55"/>
      <c r="E163" s="55"/>
      <c r="F163" s="55"/>
      <c r="G163" s="55"/>
      <c r="H163" s="55"/>
      <c r="I163" s="55"/>
    </row>
    <row r="164" spans="1:9">
      <c r="A164" s="55"/>
      <c r="B164" s="55"/>
      <c r="C164" s="55"/>
      <c r="D164" s="55"/>
      <c r="E164" s="55"/>
      <c r="F164" s="55"/>
      <c r="G164" s="55"/>
      <c r="H164" s="55"/>
      <c r="I164" s="55"/>
    </row>
    <row r="165" spans="1:9">
      <c r="A165" s="55"/>
      <c r="B165" s="55"/>
      <c r="C165" s="55"/>
      <c r="D165" s="55"/>
      <c r="E165" s="55"/>
      <c r="F165" s="55"/>
      <c r="G165" s="55"/>
      <c r="H165" s="55"/>
      <c r="I165" s="55"/>
    </row>
    <row r="166" spans="1:9">
      <c r="A166" s="55"/>
      <c r="B166" s="55"/>
      <c r="C166" s="55"/>
      <c r="D166" s="55"/>
      <c r="E166" s="55"/>
      <c r="F166" s="55"/>
      <c r="G166" s="55"/>
      <c r="H166" s="55"/>
      <c r="I166" s="55"/>
    </row>
    <row r="167" spans="1:9">
      <c r="A167" s="55"/>
      <c r="B167" s="55"/>
      <c r="C167" s="55"/>
      <c r="D167" s="55"/>
      <c r="E167" s="55"/>
      <c r="F167" s="55"/>
      <c r="G167" s="55"/>
      <c r="H167" s="55"/>
      <c r="I167" s="55"/>
    </row>
  </sheetData>
  <sheetProtection algorithmName="SHA-512" hashValue="3w+SD4pA4khEZsJWkrV5x1BPdyDDcmyKXlNlcPT523e51vSWK10bemYmPFvaat28sV4vI0VNnbWrq6wBIhH4Mw==" saltValue="wOPBaxhMJqF39TjZY1s7wA==" spinCount="100000" sheet="1" objects="1" scenarios="1"/>
  <dataValidations count="1">
    <dataValidation type="whole" allowBlank="1" showDropDown="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1300-000000000000}">
      <formula1>6</formula1>
      <formula2>120</formula2>
    </dataValidation>
  </dataValidation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C11" sqref="C11:D11"/>
    </sheetView>
  </sheetViews>
  <sheetFormatPr baseColWidth="10" defaultRowHeight="14.4"/>
  <sheetData>
    <row r="1" spans="1:8">
      <c r="A1">
        <v>5</v>
      </c>
      <c r="B1">
        <v>3</v>
      </c>
      <c r="C1" s="90">
        <f>A1*B1</f>
        <v>15</v>
      </c>
      <c r="D1" s="90" t="str">
        <f ca="1">_xlfn.FORMULATEXT(C1)</f>
        <v>=A1*B1</v>
      </c>
      <c r="E1">
        <v>5</v>
      </c>
      <c r="F1" s="5">
        <v>3</v>
      </c>
      <c r="G1" s="90">
        <f>E1*$F$1</f>
        <v>15</v>
      </c>
      <c r="H1" s="90" t="str">
        <f ca="1">_xlfn.FORMULATEXT(G1)</f>
        <v>=E1*$F$1</v>
      </c>
    </row>
    <row r="2" spans="1:8">
      <c r="A2">
        <v>4</v>
      </c>
      <c r="B2">
        <v>2</v>
      </c>
      <c r="C2" s="89"/>
      <c r="D2" s="89"/>
      <c r="E2">
        <v>4</v>
      </c>
      <c r="F2">
        <v>2</v>
      </c>
      <c r="G2" s="89"/>
      <c r="H2" s="89"/>
    </row>
    <row r="3" spans="1:8">
      <c r="A3">
        <v>6</v>
      </c>
      <c r="B3">
        <v>4</v>
      </c>
      <c r="C3" s="89"/>
      <c r="D3" s="89"/>
      <c r="E3">
        <v>6</v>
      </c>
      <c r="F3">
        <v>4</v>
      </c>
      <c r="G3" s="89"/>
      <c r="H3" s="89"/>
    </row>
    <row r="4" spans="1:8">
      <c r="A4">
        <v>3</v>
      </c>
      <c r="B4">
        <v>8</v>
      </c>
      <c r="C4" s="89"/>
      <c r="D4" s="89"/>
      <c r="E4">
        <v>3</v>
      </c>
      <c r="F4">
        <v>8</v>
      </c>
      <c r="G4" s="89"/>
      <c r="H4" s="89"/>
    </row>
    <row r="5" spans="1:8">
      <c r="A5">
        <v>2</v>
      </c>
      <c r="B5">
        <v>6</v>
      </c>
      <c r="C5" s="89"/>
      <c r="D5" s="89"/>
      <c r="E5">
        <v>2</v>
      </c>
      <c r="F5">
        <v>6</v>
      </c>
      <c r="G5" s="89"/>
      <c r="H5" s="89"/>
    </row>
    <row r="6" spans="1:8">
      <c r="A6">
        <v>5</v>
      </c>
      <c r="B6">
        <v>7</v>
      </c>
      <c r="C6" s="89"/>
      <c r="D6" s="89"/>
      <c r="E6">
        <v>5</v>
      </c>
      <c r="F6">
        <v>7</v>
      </c>
      <c r="G6" s="89"/>
      <c r="H6" s="89"/>
    </row>
    <row r="7" spans="1:8">
      <c r="A7">
        <v>2</v>
      </c>
      <c r="B7">
        <v>8</v>
      </c>
      <c r="C7" s="89"/>
      <c r="D7" s="89"/>
      <c r="E7">
        <v>2</v>
      </c>
      <c r="F7">
        <v>8</v>
      </c>
      <c r="G7" s="89"/>
      <c r="H7" s="89"/>
    </row>
    <row r="8" spans="1:8">
      <c r="A8">
        <v>4</v>
      </c>
      <c r="B8">
        <v>9</v>
      </c>
      <c r="C8" s="89"/>
      <c r="D8" s="89"/>
      <c r="E8">
        <v>4</v>
      </c>
      <c r="F8">
        <v>9</v>
      </c>
      <c r="G8" s="89"/>
      <c r="H8" s="89"/>
    </row>
    <row r="11" spans="1:8">
      <c r="A11" s="5">
        <v>5</v>
      </c>
      <c r="B11">
        <v>3</v>
      </c>
      <c r="C11" s="90">
        <f>$A$11*B11</f>
        <v>15</v>
      </c>
      <c r="D11" s="90" t="str">
        <f ca="1">_xlfn.FORMULATEXT(C11)</f>
        <v>=$A$11*B11</v>
      </c>
      <c r="E11" s="5">
        <v>5</v>
      </c>
      <c r="F11" s="5">
        <v>3</v>
      </c>
      <c r="G11" s="90">
        <f>$A$11*$F$11</f>
        <v>15</v>
      </c>
      <c r="H11" s="90" t="str">
        <f ca="1">_xlfn.FORMULATEXT(G11)</f>
        <v>=$A$11*$F$11</v>
      </c>
    </row>
    <row r="12" spans="1:8">
      <c r="A12">
        <v>4</v>
      </c>
      <c r="B12">
        <v>2</v>
      </c>
      <c r="C12" s="89"/>
      <c r="D12" s="89"/>
      <c r="E12">
        <v>4</v>
      </c>
      <c r="F12">
        <v>2</v>
      </c>
      <c r="G12" s="89"/>
      <c r="H12" s="89"/>
    </row>
    <row r="13" spans="1:8">
      <c r="A13">
        <v>6</v>
      </c>
      <c r="B13">
        <v>4</v>
      </c>
      <c r="C13" s="89"/>
      <c r="D13" s="89"/>
      <c r="E13">
        <v>6</v>
      </c>
      <c r="F13">
        <v>4</v>
      </c>
      <c r="G13" s="89"/>
      <c r="H13" s="89"/>
    </row>
    <row r="14" spans="1:8">
      <c r="A14">
        <v>3</v>
      </c>
      <c r="B14">
        <v>8</v>
      </c>
      <c r="C14" s="89"/>
      <c r="D14" s="89"/>
      <c r="E14">
        <v>3</v>
      </c>
      <c r="F14">
        <v>8</v>
      </c>
      <c r="G14" s="89"/>
      <c r="H14" s="89"/>
    </row>
    <row r="15" spans="1:8">
      <c r="A15">
        <v>2</v>
      </c>
      <c r="B15">
        <v>6</v>
      </c>
      <c r="C15" s="89"/>
      <c r="D15" s="89"/>
      <c r="E15">
        <v>2</v>
      </c>
      <c r="F15">
        <v>6</v>
      </c>
      <c r="G15" s="89"/>
      <c r="H15" s="89"/>
    </row>
    <row r="16" spans="1:8">
      <c r="A16">
        <v>5</v>
      </c>
      <c r="B16">
        <v>7</v>
      </c>
      <c r="C16" s="89"/>
      <c r="D16" s="89"/>
      <c r="E16">
        <v>5</v>
      </c>
      <c r="F16">
        <v>7</v>
      </c>
      <c r="G16" s="89"/>
      <c r="H16" s="89"/>
    </row>
    <row r="17" spans="1:8">
      <c r="A17">
        <v>2</v>
      </c>
      <c r="B17">
        <v>8</v>
      </c>
      <c r="C17" s="89"/>
      <c r="D17" s="89"/>
      <c r="E17">
        <v>2</v>
      </c>
      <c r="F17">
        <v>8</v>
      </c>
      <c r="G17" s="89"/>
      <c r="H17" s="89"/>
    </row>
    <row r="18" spans="1:8">
      <c r="A18">
        <v>4</v>
      </c>
      <c r="B18">
        <v>9</v>
      </c>
      <c r="C18" s="89"/>
      <c r="D18" s="89"/>
      <c r="E18">
        <v>4</v>
      </c>
      <c r="F18">
        <v>9</v>
      </c>
      <c r="G18" s="89"/>
      <c r="H18" s="89"/>
    </row>
    <row r="22" spans="1:8">
      <c r="A22" s="77" t="s">
        <v>143</v>
      </c>
    </row>
  </sheetData>
  <sheetProtection algorithmName="SHA-512" hashValue="4YCrMtpMrj8BnR2wWuXJzBiCY7QmrPYbqiveW4DWFPDZIFJKfVOxSQKkcg6OC3nM7WjOgsxmoT+8n8zQevzZ4Q==" saltValue="flpOQLGGsGM732xL3OI79g==" spinCount="100000"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workbookViewId="0">
      <selection activeCell="N14" sqref="N14"/>
    </sheetView>
  </sheetViews>
  <sheetFormatPr baseColWidth="10" defaultColWidth="11.44140625" defaultRowHeight="15"/>
  <cols>
    <col min="1" max="1" width="22.5546875" style="6" customWidth="1"/>
    <col min="2" max="16384" width="11.44140625" style="6"/>
  </cols>
  <sheetData>
    <row r="1" spans="1:11" ht="15.6">
      <c r="A1" s="17" t="s">
        <v>10</v>
      </c>
    </row>
    <row r="2" spans="1:11" ht="15.6" thickBot="1"/>
    <row r="3" spans="1:11" s="16" customFormat="1">
      <c r="B3" s="108">
        <v>10</v>
      </c>
      <c r="C3" s="109">
        <v>1</v>
      </c>
      <c r="D3" s="109">
        <v>2</v>
      </c>
      <c r="E3" s="109">
        <v>3</v>
      </c>
      <c r="F3" s="109"/>
      <c r="G3" s="109"/>
      <c r="H3" s="109"/>
      <c r="I3" s="109"/>
      <c r="J3" s="109"/>
      <c r="K3" s="109"/>
    </row>
    <row r="4" spans="1:11">
      <c r="A4" s="15" t="s">
        <v>9</v>
      </c>
      <c r="B4" s="14"/>
      <c r="C4" s="14"/>
      <c r="D4" s="14"/>
      <c r="E4" s="14"/>
      <c r="F4" s="14"/>
      <c r="G4" s="14"/>
      <c r="H4" s="14"/>
      <c r="I4" s="14"/>
      <c r="J4" s="14"/>
      <c r="K4" s="14"/>
    </row>
    <row r="5" spans="1:11">
      <c r="A5" s="13"/>
      <c r="B5" s="10"/>
      <c r="C5" s="10" t="str">
        <f t="shared" ref="C5:K7" si="0">IF(OR($B5="",C$3=""),"",$B5/$B$3*C$3)</f>
        <v/>
      </c>
      <c r="D5" s="10" t="str">
        <f t="shared" si="0"/>
        <v/>
      </c>
      <c r="E5" s="10" t="str">
        <f t="shared" si="0"/>
        <v/>
      </c>
      <c r="F5" s="10" t="str">
        <f t="shared" si="0"/>
        <v/>
      </c>
      <c r="G5" s="10" t="str">
        <f t="shared" si="0"/>
        <v/>
      </c>
      <c r="H5" s="10" t="str">
        <f t="shared" si="0"/>
        <v/>
      </c>
      <c r="I5" s="10" t="str">
        <f t="shared" si="0"/>
        <v/>
      </c>
      <c r="J5" s="10" t="str">
        <f t="shared" si="0"/>
        <v/>
      </c>
      <c r="K5" s="10" t="str">
        <f t="shared" si="0"/>
        <v/>
      </c>
    </row>
    <row r="6" spans="1:11">
      <c r="A6" s="6" t="s">
        <v>12</v>
      </c>
      <c r="B6" s="12"/>
      <c r="C6" s="12" t="str">
        <f t="shared" si="0"/>
        <v/>
      </c>
      <c r="D6" s="12" t="str">
        <f t="shared" si="0"/>
        <v/>
      </c>
      <c r="E6" s="12" t="str">
        <f t="shared" si="0"/>
        <v/>
      </c>
      <c r="F6" s="12" t="str">
        <f t="shared" si="0"/>
        <v/>
      </c>
      <c r="G6" s="12" t="str">
        <f t="shared" si="0"/>
        <v/>
      </c>
      <c r="H6" s="12" t="str">
        <f t="shared" si="0"/>
        <v/>
      </c>
      <c r="I6" s="12" t="str">
        <f t="shared" si="0"/>
        <v/>
      </c>
      <c r="J6" s="12" t="str">
        <f t="shared" si="0"/>
        <v/>
      </c>
      <c r="K6" s="12" t="str">
        <f t="shared" si="0"/>
        <v/>
      </c>
    </row>
    <row r="7" spans="1:11">
      <c r="A7" s="10" t="s">
        <v>13</v>
      </c>
      <c r="B7" s="10">
        <v>2000</v>
      </c>
      <c r="C7" s="10">
        <f>IF(OR($B7="",C$3=""),"",$B7/$B$3*C$3)</f>
        <v>200</v>
      </c>
      <c r="D7" s="10">
        <f t="shared" si="0"/>
        <v>400</v>
      </c>
      <c r="E7" s="10">
        <f t="shared" si="0"/>
        <v>600</v>
      </c>
      <c r="F7" s="10" t="str">
        <f t="shared" si="0"/>
        <v/>
      </c>
      <c r="G7" s="10" t="str">
        <f t="shared" si="0"/>
        <v/>
      </c>
      <c r="H7" s="10" t="str">
        <f t="shared" si="0"/>
        <v/>
      </c>
      <c r="I7" s="10" t="str">
        <f t="shared" si="0"/>
        <v/>
      </c>
      <c r="J7" s="10" t="str">
        <f t="shared" si="0"/>
        <v/>
      </c>
      <c r="K7" s="10" t="str">
        <f t="shared" si="0"/>
        <v/>
      </c>
    </row>
    <row r="8" spans="1:11">
      <c r="A8" s="12" t="s">
        <v>145</v>
      </c>
      <c r="B8" s="12">
        <v>1600</v>
      </c>
      <c r="C8" s="12">
        <f t="shared" ref="C8:K31" si="1">IF(OR($B8="",C$3=""),"",$B8/$B$3*C$3)</f>
        <v>160</v>
      </c>
      <c r="D8" s="12">
        <f t="shared" si="1"/>
        <v>320</v>
      </c>
      <c r="E8" s="12">
        <f t="shared" si="1"/>
        <v>480</v>
      </c>
      <c r="F8" s="12" t="str">
        <f t="shared" si="1"/>
        <v/>
      </c>
      <c r="G8" s="12" t="str">
        <f t="shared" si="1"/>
        <v/>
      </c>
      <c r="H8" s="12" t="str">
        <f t="shared" si="1"/>
        <v/>
      </c>
      <c r="I8" s="12" t="str">
        <f t="shared" si="1"/>
        <v/>
      </c>
      <c r="J8" s="12" t="str">
        <f t="shared" si="1"/>
        <v/>
      </c>
      <c r="K8" s="12" t="str">
        <f t="shared" si="1"/>
        <v/>
      </c>
    </row>
    <row r="9" spans="1:11">
      <c r="A9" s="10" t="s">
        <v>147</v>
      </c>
      <c r="B9" s="10">
        <v>200</v>
      </c>
      <c r="C9" s="10">
        <f t="shared" si="1"/>
        <v>20</v>
      </c>
      <c r="D9" s="10">
        <f t="shared" si="1"/>
        <v>40</v>
      </c>
      <c r="E9" s="10">
        <f t="shared" si="1"/>
        <v>60</v>
      </c>
      <c r="F9" s="10" t="str">
        <f t="shared" si="1"/>
        <v/>
      </c>
      <c r="G9" s="10" t="str">
        <f t="shared" si="1"/>
        <v/>
      </c>
      <c r="H9" s="10" t="str">
        <f t="shared" si="1"/>
        <v/>
      </c>
      <c r="I9" s="10" t="str">
        <f t="shared" si="1"/>
        <v/>
      </c>
      <c r="J9" s="10" t="str">
        <f t="shared" si="1"/>
        <v/>
      </c>
      <c r="K9" s="10" t="str">
        <f t="shared" si="1"/>
        <v/>
      </c>
    </row>
    <row r="10" spans="1:11">
      <c r="A10" s="12"/>
      <c r="B10" s="12">
        <v>-3600</v>
      </c>
      <c r="C10" s="12">
        <f t="shared" si="1"/>
        <v>-360</v>
      </c>
      <c r="D10" s="12">
        <f t="shared" si="1"/>
        <v>-720</v>
      </c>
      <c r="E10" s="12">
        <f t="shared" si="1"/>
        <v>-1080</v>
      </c>
      <c r="F10" s="12" t="str">
        <f t="shared" si="1"/>
        <v/>
      </c>
      <c r="G10" s="12" t="str">
        <f t="shared" si="1"/>
        <v/>
      </c>
      <c r="H10" s="12" t="str">
        <f t="shared" si="1"/>
        <v/>
      </c>
      <c r="I10" s="12" t="str">
        <f t="shared" si="1"/>
        <v/>
      </c>
      <c r="J10" s="12" t="str">
        <f t="shared" si="1"/>
        <v/>
      </c>
      <c r="K10" s="12" t="str">
        <f t="shared" si="1"/>
        <v/>
      </c>
    </row>
    <row r="11" spans="1:11">
      <c r="A11" s="10"/>
      <c r="B11" s="10">
        <v>-200</v>
      </c>
      <c r="C11" s="10">
        <f t="shared" si="1"/>
        <v>-20</v>
      </c>
      <c r="D11" s="10">
        <f t="shared" si="1"/>
        <v>-40</v>
      </c>
      <c r="E11" s="10">
        <f t="shared" si="1"/>
        <v>-60</v>
      </c>
      <c r="F11" s="10" t="str">
        <f t="shared" si="1"/>
        <v/>
      </c>
      <c r="G11" s="10" t="str">
        <f t="shared" si="1"/>
        <v/>
      </c>
      <c r="H11" s="10" t="str">
        <f t="shared" si="1"/>
        <v/>
      </c>
      <c r="I11" s="10" t="str">
        <f t="shared" si="1"/>
        <v/>
      </c>
      <c r="J11" s="10" t="str">
        <f t="shared" si="1"/>
        <v/>
      </c>
      <c r="K11" s="10" t="str">
        <f t="shared" si="1"/>
        <v/>
      </c>
    </row>
    <row r="12" spans="1:11">
      <c r="A12" s="12" t="s">
        <v>14</v>
      </c>
      <c r="B12" s="12"/>
      <c r="C12" s="12" t="str">
        <f t="shared" si="1"/>
        <v/>
      </c>
      <c r="D12" s="12" t="str">
        <f t="shared" si="1"/>
        <v/>
      </c>
      <c r="E12" s="12" t="str">
        <f t="shared" si="1"/>
        <v/>
      </c>
      <c r="F12" s="12" t="str">
        <f t="shared" si="1"/>
        <v/>
      </c>
      <c r="G12" s="12" t="str">
        <f t="shared" si="1"/>
        <v/>
      </c>
      <c r="H12" s="12" t="str">
        <f t="shared" si="1"/>
        <v/>
      </c>
      <c r="I12" s="12" t="str">
        <f t="shared" si="1"/>
        <v/>
      </c>
      <c r="J12" s="12" t="str">
        <f t="shared" si="1"/>
        <v/>
      </c>
      <c r="K12" s="12" t="str">
        <f t="shared" si="1"/>
        <v/>
      </c>
    </row>
    <row r="13" spans="1:11">
      <c r="A13" s="10" t="s">
        <v>11</v>
      </c>
      <c r="B13" s="10">
        <v>1500</v>
      </c>
      <c r="C13" s="10">
        <f t="shared" si="1"/>
        <v>150</v>
      </c>
      <c r="D13" s="10">
        <f t="shared" si="1"/>
        <v>300</v>
      </c>
      <c r="E13" s="10">
        <f t="shared" si="1"/>
        <v>450</v>
      </c>
      <c r="F13" s="10" t="str">
        <f t="shared" si="1"/>
        <v/>
      </c>
      <c r="G13" s="10" t="str">
        <f t="shared" si="1"/>
        <v/>
      </c>
      <c r="H13" s="10" t="str">
        <f t="shared" si="1"/>
        <v/>
      </c>
      <c r="I13" s="10" t="str">
        <f t="shared" si="1"/>
        <v/>
      </c>
      <c r="J13" s="10" t="str">
        <f t="shared" si="1"/>
        <v/>
      </c>
      <c r="K13" s="10" t="str">
        <f t="shared" si="1"/>
        <v/>
      </c>
    </row>
    <row r="14" spans="1:11">
      <c r="A14" s="12" t="s">
        <v>146</v>
      </c>
      <c r="B14" s="12">
        <v>30</v>
      </c>
      <c r="C14" s="12">
        <f t="shared" si="1"/>
        <v>3</v>
      </c>
      <c r="D14" s="12">
        <f t="shared" si="1"/>
        <v>6</v>
      </c>
      <c r="E14" s="12">
        <f t="shared" si="1"/>
        <v>9</v>
      </c>
      <c r="F14" s="12" t="str">
        <f t="shared" si="1"/>
        <v/>
      </c>
      <c r="G14" s="12" t="str">
        <f t="shared" si="1"/>
        <v/>
      </c>
      <c r="H14" s="12" t="str">
        <f t="shared" si="1"/>
        <v/>
      </c>
      <c r="I14" s="12" t="str">
        <f t="shared" si="1"/>
        <v/>
      </c>
      <c r="J14" s="12" t="str">
        <f t="shared" si="1"/>
        <v/>
      </c>
      <c r="K14" s="12" t="str">
        <f t="shared" si="1"/>
        <v/>
      </c>
    </row>
    <row r="15" spans="1:11">
      <c r="A15" s="10" t="s">
        <v>144</v>
      </c>
      <c r="B15" s="10">
        <v>15</v>
      </c>
      <c r="C15" s="10">
        <f t="shared" si="1"/>
        <v>1.5</v>
      </c>
      <c r="D15" s="10">
        <f t="shared" si="1"/>
        <v>3</v>
      </c>
      <c r="E15" s="10">
        <f t="shared" si="1"/>
        <v>4.5</v>
      </c>
      <c r="F15" s="10" t="str">
        <f t="shared" si="1"/>
        <v/>
      </c>
      <c r="G15" s="10" t="str">
        <f t="shared" si="1"/>
        <v/>
      </c>
      <c r="H15" s="10" t="str">
        <f t="shared" si="1"/>
        <v/>
      </c>
      <c r="I15" s="10" t="str">
        <f t="shared" si="1"/>
        <v/>
      </c>
      <c r="J15" s="10" t="str">
        <f t="shared" si="1"/>
        <v/>
      </c>
      <c r="K15" s="10" t="str">
        <f t="shared" si="1"/>
        <v/>
      </c>
    </row>
    <row r="16" spans="1:11">
      <c r="A16" s="12" t="s">
        <v>145</v>
      </c>
      <c r="B16" s="12">
        <v>900</v>
      </c>
      <c r="C16" s="12">
        <f t="shared" si="1"/>
        <v>90</v>
      </c>
      <c r="D16" s="12">
        <f t="shared" si="1"/>
        <v>180</v>
      </c>
      <c r="E16" s="12">
        <f t="shared" si="1"/>
        <v>270</v>
      </c>
      <c r="F16" s="12" t="str">
        <f t="shared" si="1"/>
        <v/>
      </c>
      <c r="G16" s="12" t="str">
        <f t="shared" si="1"/>
        <v/>
      </c>
      <c r="H16" s="12" t="str">
        <f t="shared" si="1"/>
        <v/>
      </c>
      <c r="I16" s="12" t="str">
        <f t="shared" si="1"/>
        <v/>
      </c>
      <c r="J16" s="12" t="str">
        <f t="shared" si="1"/>
        <v/>
      </c>
      <c r="K16" s="12" t="str">
        <f t="shared" si="1"/>
        <v/>
      </c>
    </row>
    <row r="17" spans="1:11">
      <c r="A17" s="10"/>
      <c r="B17" s="10">
        <v>-2445</v>
      </c>
      <c r="C17" s="10">
        <f t="shared" si="1"/>
        <v>-244.5</v>
      </c>
      <c r="D17" s="10">
        <f t="shared" si="1"/>
        <v>-489</v>
      </c>
      <c r="E17" s="10">
        <f t="shared" si="1"/>
        <v>-733.5</v>
      </c>
      <c r="F17" s="10" t="str">
        <f t="shared" si="1"/>
        <v/>
      </c>
      <c r="G17" s="10" t="str">
        <f t="shared" si="1"/>
        <v/>
      </c>
      <c r="H17" s="10" t="str">
        <f t="shared" si="1"/>
        <v/>
      </c>
      <c r="I17" s="10" t="str">
        <f t="shared" si="1"/>
        <v/>
      </c>
      <c r="J17" s="10" t="str">
        <f t="shared" si="1"/>
        <v/>
      </c>
      <c r="K17" s="10" t="str">
        <f t="shared" si="1"/>
        <v/>
      </c>
    </row>
    <row r="18" spans="1:11">
      <c r="A18" s="12"/>
      <c r="B18" s="12"/>
      <c r="C18" s="12" t="str">
        <f t="shared" si="1"/>
        <v/>
      </c>
      <c r="D18" s="12" t="str">
        <f t="shared" si="1"/>
        <v/>
      </c>
      <c r="E18" s="12" t="str">
        <f t="shared" si="1"/>
        <v/>
      </c>
      <c r="F18" s="12" t="str">
        <f t="shared" si="1"/>
        <v/>
      </c>
      <c r="G18" s="12" t="str">
        <f t="shared" si="1"/>
        <v/>
      </c>
      <c r="H18" s="12" t="str">
        <f t="shared" si="1"/>
        <v/>
      </c>
      <c r="I18" s="12" t="str">
        <f t="shared" si="1"/>
        <v/>
      </c>
      <c r="J18" s="12" t="str">
        <f t="shared" si="1"/>
        <v/>
      </c>
      <c r="K18" s="12" t="str">
        <f t="shared" si="1"/>
        <v/>
      </c>
    </row>
    <row r="19" spans="1:11">
      <c r="A19" s="10" t="s">
        <v>15</v>
      </c>
      <c r="B19" s="10"/>
      <c r="C19" s="10" t="str">
        <f t="shared" si="1"/>
        <v/>
      </c>
      <c r="D19" s="10" t="str">
        <f t="shared" si="1"/>
        <v/>
      </c>
      <c r="E19" s="10" t="str">
        <f t="shared" si="1"/>
        <v/>
      </c>
      <c r="F19" s="10" t="str">
        <f t="shared" si="1"/>
        <v/>
      </c>
      <c r="G19" s="10" t="str">
        <f t="shared" si="1"/>
        <v/>
      </c>
      <c r="H19" s="10" t="str">
        <f t="shared" si="1"/>
        <v/>
      </c>
      <c r="I19" s="10" t="str">
        <f t="shared" si="1"/>
        <v/>
      </c>
      <c r="J19" s="10" t="str">
        <f t="shared" si="1"/>
        <v/>
      </c>
      <c r="K19" s="10" t="str">
        <f t="shared" si="1"/>
        <v/>
      </c>
    </row>
    <row r="20" spans="1:11">
      <c r="A20" s="12" t="s">
        <v>16</v>
      </c>
      <c r="B20" s="12">
        <v>2500</v>
      </c>
      <c r="C20" s="12">
        <f t="shared" si="1"/>
        <v>250</v>
      </c>
      <c r="D20" s="12">
        <f t="shared" si="1"/>
        <v>500</v>
      </c>
      <c r="E20" s="12">
        <f t="shared" si="1"/>
        <v>750</v>
      </c>
      <c r="F20" s="12" t="str">
        <f t="shared" si="1"/>
        <v/>
      </c>
      <c r="G20" s="12" t="str">
        <f t="shared" si="1"/>
        <v/>
      </c>
      <c r="H20" s="12" t="str">
        <f t="shared" si="1"/>
        <v/>
      </c>
      <c r="I20" s="12" t="str">
        <f t="shared" si="1"/>
        <v/>
      </c>
      <c r="J20" s="12" t="str">
        <f t="shared" si="1"/>
        <v/>
      </c>
      <c r="K20" s="12" t="str">
        <f t="shared" si="1"/>
        <v/>
      </c>
    </row>
    <row r="21" spans="1:11">
      <c r="A21" s="10" t="s">
        <v>13</v>
      </c>
      <c r="B21" s="10">
        <v>4000</v>
      </c>
      <c r="C21" s="10">
        <f t="shared" si="1"/>
        <v>400</v>
      </c>
      <c r="D21" s="10">
        <f t="shared" si="1"/>
        <v>800</v>
      </c>
      <c r="E21" s="10">
        <f t="shared" si="1"/>
        <v>1200</v>
      </c>
      <c r="F21" s="10" t="str">
        <f t="shared" si="1"/>
        <v/>
      </c>
      <c r="G21" s="10" t="str">
        <f t="shared" si="1"/>
        <v/>
      </c>
      <c r="H21" s="10" t="str">
        <f t="shared" si="1"/>
        <v/>
      </c>
      <c r="I21" s="10" t="str">
        <f t="shared" si="1"/>
        <v/>
      </c>
      <c r="J21" s="10" t="str">
        <f t="shared" si="1"/>
        <v/>
      </c>
      <c r="K21" s="10" t="str">
        <f t="shared" si="1"/>
        <v/>
      </c>
    </row>
    <row r="22" spans="1:11">
      <c r="A22" s="12" t="s">
        <v>146</v>
      </c>
      <c r="B22" s="12">
        <v>170</v>
      </c>
      <c r="C22" s="12">
        <f t="shared" si="1"/>
        <v>17</v>
      </c>
      <c r="D22" s="12">
        <f t="shared" si="1"/>
        <v>34</v>
      </c>
      <c r="E22" s="12">
        <f t="shared" si="1"/>
        <v>51</v>
      </c>
      <c r="F22" s="12" t="str">
        <f t="shared" si="1"/>
        <v/>
      </c>
      <c r="G22" s="12" t="str">
        <f t="shared" si="1"/>
        <v/>
      </c>
      <c r="H22" s="12" t="str">
        <f t="shared" si="1"/>
        <v/>
      </c>
      <c r="I22" s="12" t="str">
        <f t="shared" si="1"/>
        <v/>
      </c>
      <c r="J22" s="12" t="str">
        <f t="shared" si="1"/>
        <v/>
      </c>
      <c r="K22" s="12" t="str">
        <f t="shared" si="1"/>
        <v/>
      </c>
    </row>
    <row r="23" spans="1:11">
      <c r="A23" s="10" t="s">
        <v>17</v>
      </c>
      <c r="B23" s="10">
        <v>3600</v>
      </c>
      <c r="C23" s="10">
        <f t="shared" si="1"/>
        <v>360</v>
      </c>
      <c r="D23" s="10">
        <f t="shared" si="1"/>
        <v>720</v>
      </c>
      <c r="E23" s="10">
        <f t="shared" si="1"/>
        <v>1080</v>
      </c>
      <c r="F23" s="10" t="str">
        <f t="shared" si="1"/>
        <v/>
      </c>
      <c r="G23" s="10" t="str">
        <f t="shared" si="1"/>
        <v/>
      </c>
      <c r="H23" s="10" t="str">
        <f t="shared" si="1"/>
        <v/>
      </c>
      <c r="I23" s="10" t="str">
        <f t="shared" si="1"/>
        <v/>
      </c>
      <c r="J23" s="10" t="str">
        <f t="shared" si="1"/>
        <v/>
      </c>
      <c r="K23" s="10" t="str">
        <f t="shared" si="1"/>
        <v/>
      </c>
    </row>
    <row r="24" spans="1:11">
      <c r="A24" s="12" t="s">
        <v>18</v>
      </c>
      <c r="B24" s="12">
        <v>2445</v>
      </c>
      <c r="C24" s="12">
        <f t="shared" si="1"/>
        <v>244.5</v>
      </c>
      <c r="D24" s="12">
        <f t="shared" si="1"/>
        <v>489</v>
      </c>
      <c r="E24" s="12">
        <f t="shared" si="1"/>
        <v>733.5</v>
      </c>
      <c r="F24" s="12" t="str">
        <f t="shared" si="1"/>
        <v/>
      </c>
      <c r="G24" s="12" t="str">
        <f t="shared" si="1"/>
        <v/>
      </c>
      <c r="H24" s="12" t="str">
        <f t="shared" si="1"/>
        <v/>
      </c>
      <c r="I24" s="12" t="str">
        <f t="shared" si="1"/>
        <v/>
      </c>
      <c r="J24" s="12" t="str">
        <f t="shared" si="1"/>
        <v/>
      </c>
      <c r="K24" s="12" t="str">
        <f t="shared" si="1"/>
        <v/>
      </c>
    </row>
    <row r="25" spans="1:11">
      <c r="A25" s="10" t="s">
        <v>144</v>
      </c>
      <c r="B25" s="10">
        <v>160</v>
      </c>
      <c r="C25" s="10">
        <f t="shared" si="1"/>
        <v>16</v>
      </c>
      <c r="D25" s="10">
        <f t="shared" si="1"/>
        <v>32</v>
      </c>
      <c r="E25" s="10">
        <f t="shared" si="1"/>
        <v>48</v>
      </c>
      <c r="F25" s="10" t="str">
        <f t="shared" si="1"/>
        <v/>
      </c>
      <c r="G25" s="10" t="str">
        <f t="shared" si="1"/>
        <v/>
      </c>
      <c r="H25" s="10" t="str">
        <f t="shared" si="1"/>
        <v/>
      </c>
      <c r="I25" s="10" t="str">
        <f t="shared" si="1"/>
        <v/>
      </c>
      <c r="J25" s="10" t="str">
        <f t="shared" si="1"/>
        <v/>
      </c>
      <c r="K25" s="10" t="str">
        <f t="shared" si="1"/>
        <v/>
      </c>
    </row>
    <row r="26" spans="1:11">
      <c r="A26" s="12" t="s">
        <v>145</v>
      </c>
      <c r="B26" s="12">
        <v>4800</v>
      </c>
      <c r="C26" s="12">
        <f t="shared" si="1"/>
        <v>480</v>
      </c>
      <c r="D26" s="12">
        <f t="shared" si="1"/>
        <v>960</v>
      </c>
      <c r="E26" s="12">
        <f t="shared" si="1"/>
        <v>1440</v>
      </c>
      <c r="F26" s="12" t="str">
        <f t="shared" si="1"/>
        <v/>
      </c>
      <c r="G26" s="12" t="str">
        <f t="shared" si="1"/>
        <v/>
      </c>
      <c r="H26" s="12" t="str">
        <f t="shared" si="1"/>
        <v/>
      </c>
      <c r="I26" s="12" t="str">
        <f t="shared" si="1"/>
        <v/>
      </c>
      <c r="J26" s="12" t="str">
        <f t="shared" si="1"/>
        <v/>
      </c>
      <c r="K26" s="12" t="str">
        <f t="shared" si="1"/>
        <v/>
      </c>
    </row>
    <row r="27" spans="1:11">
      <c r="A27" s="10"/>
      <c r="B27" s="10"/>
      <c r="C27" s="10" t="str">
        <f t="shared" si="1"/>
        <v/>
      </c>
      <c r="D27" s="10" t="str">
        <f t="shared" si="1"/>
        <v/>
      </c>
      <c r="E27" s="10" t="str">
        <f t="shared" si="1"/>
        <v/>
      </c>
      <c r="F27" s="10" t="str">
        <f t="shared" si="1"/>
        <v/>
      </c>
      <c r="G27" s="10" t="str">
        <f t="shared" si="1"/>
        <v/>
      </c>
      <c r="H27" s="10" t="str">
        <f t="shared" si="1"/>
        <v/>
      </c>
      <c r="I27" s="10" t="str">
        <f t="shared" si="1"/>
        <v/>
      </c>
      <c r="J27" s="10" t="str">
        <f t="shared" si="1"/>
        <v/>
      </c>
      <c r="K27" s="10" t="str">
        <f t="shared" si="1"/>
        <v/>
      </c>
    </row>
    <row r="28" spans="1:11">
      <c r="B28" s="12"/>
      <c r="C28" s="12" t="str">
        <f t="shared" si="1"/>
        <v/>
      </c>
      <c r="D28" s="12" t="str">
        <f t="shared" si="1"/>
        <v/>
      </c>
      <c r="E28" s="12" t="str">
        <f t="shared" si="1"/>
        <v/>
      </c>
      <c r="F28" s="12" t="str">
        <f t="shared" si="1"/>
        <v/>
      </c>
      <c r="G28" s="12" t="str">
        <f t="shared" si="1"/>
        <v/>
      </c>
      <c r="H28" s="12" t="str">
        <f t="shared" si="1"/>
        <v/>
      </c>
      <c r="I28" s="12" t="str">
        <f t="shared" si="1"/>
        <v/>
      </c>
      <c r="J28" s="12" t="str">
        <f t="shared" si="1"/>
        <v/>
      </c>
      <c r="K28" s="12" t="str">
        <f t="shared" si="1"/>
        <v/>
      </c>
    </row>
    <row r="29" spans="1:11">
      <c r="A29" s="13"/>
      <c r="B29" s="10"/>
      <c r="C29" s="10" t="str">
        <f t="shared" si="1"/>
        <v/>
      </c>
      <c r="D29" s="10" t="str">
        <f t="shared" si="1"/>
        <v/>
      </c>
      <c r="E29" s="10" t="str">
        <f t="shared" si="1"/>
        <v/>
      </c>
      <c r="F29" s="10" t="str">
        <f t="shared" si="1"/>
        <v/>
      </c>
      <c r="G29" s="10" t="str">
        <f t="shared" si="1"/>
        <v/>
      </c>
      <c r="H29" s="10" t="str">
        <f t="shared" si="1"/>
        <v/>
      </c>
      <c r="I29" s="10" t="str">
        <f t="shared" si="1"/>
        <v/>
      </c>
      <c r="J29" s="10" t="str">
        <f t="shared" si="1"/>
        <v/>
      </c>
      <c r="K29" s="10" t="str">
        <f t="shared" si="1"/>
        <v/>
      </c>
    </row>
    <row r="30" spans="1:11">
      <c r="B30" s="12"/>
      <c r="C30" s="12" t="str">
        <f t="shared" si="1"/>
        <v/>
      </c>
      <c r="D30" s="12" t="str">
        <f t="shared" si="1"/>
        <v/>
      </c>
      <c r="E30" s="12" t="str">
        <f t="shared" si="1"/>
        <v/>
      </c>
      <c r="F30" s="12" t="str">
        <f t="shared" si="1"/>
        <v/>
      </c>
      <c r="G30" s="12" t="str">
        <f t="shared" si="1"/>
        <v/>
      </c>
      <c r="H30" s="12" t="str">
        <f t="shared" si="1"/>
        <v/>
      </c>
      <c r="I30" s="12" t="str">
        <f t="shared" si="1"/>
        <v/>
      </c>
      <c r="J30" s="12" t="str">
        <f t="shared" si="1"/>
        <v/>
      </c>
      <c r="K30" s="12" t="str">
        <f t="shared" si="1"/>
        <v/>
      </c>
    </row>
    <row r="31" spans="1:11" ht="15.6" thickBot="1">
      <c r="A31" s="11"/>
      <c r="B31" s="10"/>
      <c r="C31" s="10" t="str">
        <f t="shared" si="1"/>
        <v/>
      </c>
      <c r="D31" s="10" t="str">
        <f t="shared" si="1"/>
        <v/>
      </c>
      <c r="E31" s="10" t="str">
        <f t="shared" si="1"/>
        <v/>
      </c>
      <c r="F31" s="10" t="str">
        <f t="shared" si="1"/>
        <v/>
      </c>
      <c r="G31" s="10" t="str">
        <f t="shared" si="1"/>
        <v/>
      </c>
      <c r="H31" s="10" t="str">
        <f t="shared" si="1"/>
        <v/>
      </c>
      <c r="I31" s="10" t="str">
        <f t="shared" si="1"/>
        <v/>
      </c>
      <c r="J31" s="10" t="str">
        <f t="shared" si="1"/>
        <v/>
      </c>
      <c r="K31" s="10" t="str">
        <f t="shared" si="1"/>
        <v/>
      </c>
    </row>
    <row r="32" spans="1:11">
      <c r="B32" s="9"/>
      <c r="C32" s="9"/>
      <c r="D32" s="9"/>
      <c r="E32" s="9"/>
      <c r="F32" s="9"/>
      <c r="G32" s="9"/>
      <c r="H32" s="9"/>
      <c r="I32" s="9"/>
      <c r="J32" s="9"/>
      <c r="K32" s="9"/>
    </row>
    <row r="33" spans="1:11" ht="16.2" thickBot="1">
      <c r="A33" s="8" t="s">
        <v>8</v>
      </c>
      <c r="B33" s="7">
        <f t="shared" ref="B33:K33" si="2">SUM(B5:B31)</f>
        <v>17675</v>
      </c>
      <c r="C33" s="7">
        <f t="shared" si="2"/>
        <v>1767.5</v>
      </c>
      <c r="D33" s="7">
        <f t="shared" si="2"/>
        <v>3535</v>
      </c>
      <c r="E33" s="7">
        <f t="shared" si="2"/>
        <v>5302.5</v>
      </c>
      <c r="F33" s="7">
        <f t="shared" si="2"/>
        <v>0</v>
      </c>
      <c r="G33" s="7">
        <f t="shared" si="2"/>
        <v>0</v>
      </c>
      <c r="H33" s="7">
        <f t="shared" si="2"/>
        <v>0</v>
      </c>
      <c r="I33" s="7">
        <f t="shared" si="2"/>
        <v>0</v>
      </c>
      <c r="J33" s="7">
        <f t="shared" si="2"/>
        <v>0</v>
      </c>
      <c r="K33" s="7">
        <f t="shared" si="2"/>
        <v>0</v>
      </c>
    </row>
    <row r="34" spans="1:11" ht="15.6" thickTop="1"/>
    <row r="35" spans="1:11">
      <c r="A35" s="77" t="s">
        <v>143</v>
      </c>
    </row>
  </sheetData>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
  <sheetViews>
    <sheetView workbookViewId="0">
      <selection activeCell="D17" sqref="D17"/>
    </sheetView>
  </sheetViews>
  <sheetFormatPr baseColWidth="10" defaultRowHeight="14.4"/>
  <cols>
    <col min="8" max="8" width="11.5546875" style="26"/>
  </cols>
  <sheetData>
    <row r="1" spans="1:9" ht="18">
      <c r="A1" s="18" t="s">
        <v>19</v>
      </c>
    </row>
    <row r="2" spans="1:9" ht="15" thickBot="1">
      <c r="C2" s="20" t="s">
        <v>30</v>
      </c>
      <c r="D2" s="20" t="s">
        <v>31</v>
      </c>
      <c r="E2" s="20" t="s">
        <v>32</v>
      </c>
      <c r="F2" s="20" t="s">
        <v>33</v>
      </c>
      <c r="G2" s="20" t="s">
        <v>34</v>
      </c>
      <c r="H2" s="27" t="s">
        <v>35</v>
      </c>
    </row>
    <row r="3" spans="1:9">
      <c r="A3" s="21" t="s">
        <v>20</v>
      </c>
      <c r="B3" s="25" t="s">
        <v>28</v>
      </c>
      <c r="C3" s="106">
        <v>15</v>
      </c>
      <c r="D3" s="106">
        <v>25</v>
      </c>
      <c r="E3" s="106"/>
      <c r="F3" s="106">
        <v>10</v>
      </c>
      <c r="G3" s="106"/>
      <c r="H3" s="28">
        <f>SUM(C3:G3)</f>
        <v>50</v>
      </c>
      <c r="I3" s="2" t="s">
        <v>36</v>
      </c>
    </row>
    <row r="4" spans="1:9" ht="15" thickBot="1">
      <c r="A4" s="22"/>
      <c r="B4" s="23" t="s">
        <v>29</v>
      </c>
      <c r="C4" s="107">
        <v>2</v>
      </c>
      <c r="D4" s="107">
        <v>1.5</v>
      </c>
      <c r="E4" s="107">
        <v>3</v>
      </c>
      <c r="F4" s="107">
        <v>4</v>
      </c>
      <c r="G4" s="107">
        <v>2.5</v>
      </c>
      <c r="H4" s="24">
        <f>SUM(C4:G4)/5</f>
        <v>2.6</v>
      </c>
      <c r="I4" s="2" t="s">
        <v>37</v>
      </c>
    </row>
    <row r="5" spans="1:9">
      <c r="A5" s="21" t="s">
        <v>21</v>
      </c>
      <c r="B5" s="25" t="s">
        <v>28</v>
      </c>
      <c r="C5" s="106">
        <v>15</v>
      </c>
      <c r="D5" s="106">
        <v>25</v>
      </c>
      <c r="E5" s="106"/>
      <c r="F5" s="106">
        <v>10</v>
      </c>
      <c r="G5" s="106"/>
      <c r="H5" s="28">
        <f>SUM(C5:G5)</f>
        <v>50</v>
      </c>
    </row>
    <row r="6" spans="1:9" ht="15" thickBot="1">
      <c r="A6" s="22"/>
      <c r="B6" s="23" t="s">
        <v>29</v>
      </c>
      <c r="C6" s="107">
        <v>2</v>
      </c>
      <c r="D6" s="107">
        <v>1.5</v>
      </c>
      <c r="E6" s="107">
        <v>3</v>
      </c>
      <c r="F6" s="107">
        <v>4</v>
      </c>
      <c r="G6" s="107">
        <v>2.5</v>
      </c>
      <c r="H6" s="24">
        <f>AVERAGE(C6:G6)</f>
        <v>2.6</v>
      </c>
      <c r="I6" s="2" t="s">
        <v>38</v>
      </c>
    </row>
    <row r="7" spans="1:9">
      <c r="A7" s="21" t="s">
        <v>22</v>
      </c>
      <c r="B7" s="25" t="s">
        <v>28</v>
      </c>
      <c r="C7" s="106"/>
      <c r="D7" s="106"/>
      <c r="E7" s="106"/>
      <c r="F7" s="106"/>
      <c r="G7" s="106"/>
      <c r="H7" s="28"/>
    </row>
    <row r="8" spans="1:9" ht="15" thickBot="1">
      <c r="A8" s="22"/>
      <c r="B8" s="23" t="s">
        <v>29</v>
      </c>
      <c r="C8" s="107"/>
      <c r="D8" s="107"/>
      <c r="E8" s="107"/>
      <c r="F8" s="107"/>
      <c r="G8" s="107"/>
      <c r="H8" s="24"/>
    </row>
    <row r="10" spans="1:9">
      <c r="A10" s="77" t="s">
        <v>143</v>
      </c>
    </row>
  </sheetData>
  <sheetProtection algorithmName="SHA-512" hashValue="RS4lH8tWjx+BH0/1GaEbK+nQ8ySZQKdA7Ma/fwNRaKq7wLgO5v1k5vVszlmXkJBjzMkj1DRF/+N4Q6XqMkIAsA==" saltValue="K0q9wca+pBPXNnL6pLK2BQ==" spinCount="100000" sheet="1" objects="1" scenarios="1"/>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
  <sheetViews>
    <sheetView workbookViewId="0">
      <selection activeCell="I9" sqref="I9"/>
    </sheetView>
  </sheetViews>
  <sheetFormatPr baseColWidth="10" defaultRowHeight="14.4"/>
  <cols>
    <col min="9" max="9" width="9.6640625" style="26" customWidth="1"/>
    <col min="13" max="13" width="22.109375" customWidth="1"/>
  </cols>
  <sheetData>
    <row r="1" spans="1:15" ht="18">
      <c r="A1" s="18" t="s">
        <v>19</v>
      </c>
    </row>
    <row r="2" spans="1:15">
      <c r="A2" s="19"/>
      <c r="B2" s="35" t="s">
        <v>30</v>
      </c>
      <c r="C2" s="35" t="s">
        <v>31</v>
      </c>
      <c r="D2" s="35" t="s">
        <v>32</v>
      </c>
      <c r="E2" s="35" t="s">
        <v>33</v>
      </c>
      <c r="F2" s="35" t="s">
        <v>34</v>
      </c>
      <c r="G2" s="35" t="s">
        <v>39</v>
      </c>
      <c r="H2" s="35" t="s">
        <v>40</v>
      </c>
      <c r="I2" s="29" t="s">
        <v>35</v>
      </c>
      <c r="J2" s="100" t="s">
        <v>149</v>
      </c>
      <c r="K2" s="4"/>
      <c r="N2" s="101" t="s">
        <v>150</v>
      </c>
    </row>
    <row r="3" spans="1:15" ht="18">
      <c r="A3" s="32" t="s">
        <v>20</v>
      </c>
      <c r="B3" s="30">
        <v>1.2</v>
      </c>
      <c r="C3" s="30">
        <v>3.1</v>
      </c>
      <c r="D3" s="30">
        <v>4.5</v>
      </c>
      <c r="E3" s="30">
        <v>3.8</v>
      </c>
      <c r="F3" s="30">
        <v>3.7</v>
      </c>
      <c r="G3" s="30">
        <v>2.75</v>
      </c>
      <c r="H3" s="30">
        <v>1.8</v>
      </c>
      <c r="I3" s="31">
        <f>AVERAGE(B3:H3)</f>
        <v>2.9785714285714286</v>
      </c>
      <c r="J3" s="2" t="s">
        <v>41</v>
      </c>
      <c r="N3" s="31">
        <f t="shared" ref="N3:N10" si="0">I3</f>
        <v>2.9785714285714286</v>
      </c>
      <c r="O3" s="2" t="s">
        <v>42</v>
      </c>
    </row>
    <row r="4" spans="1:15" ht="18">
      <c r="A4" s="33" t="s">
        <v>21</v>
      </c>
      <c r="B4" s="19">
        <v>1.2</v>
      </c>
      <c r="C4" s="19">
        <v>3.1</v>
      </c>
      <c r="D4" s="19">
        <v>4.5</v>
      </c>
      <c r="E4" s="19">
        <v>3.8</v>
      </c>
      <c r="F4" s="19">
        <v>3.7</v>
      </c>
      <c r="G4" s="19">
        <v>2.75</v>
      </c>
      <c r="H4" s="19">
        <v>1.8</v>
      </c>
      <c r="I4" s="37">
        <f>AVERAGE(B4:H4)</f>
        <v>2.9785714285714286</v>
      </c>
      <c r="J4" s="103" t="s">
        <v>51</v>
      </c>
      <c r="N4" s="102">
        <f t="shared" si="0"/>
        <v>2.9785714285714286</v>
      </c>
      <c r="O4" s="2" t="s">
        <v>43</v>
      </c>
    </row>
    <row r="5" spans="1:15" ht="18">
      <c r="A5" s="32" t="s">
        <v>22</v>
      </c>
      <c r="B5" s="104">
        <v>1.2</v>
      </c>
      <c r="C5" s="104">
        <v>3.1</v>
      </c>
      <c r="D5" s="104">
        <v>4.5</v>
      </c>
      <c r="E5" s="104">
        <v>3.8</v>
      </c>
      <c r="F5" s="104">
        <v>3.7</v>
      </c>
      <c r="G5" s="104">
        <v>2.75</v>
      </c>
      <c r="H5" s="104">
        <v>1.8</v>
      </c>
      <c r="I5" s="31">
        <f>TRUNC(AVERAGE(B5:H5),2)</f>
        <v>2.97</v>
      </c>
      <c r="J5" s="2" t="s">
        <v>47</v>
      </c>
      <c r="N5" s="31">
        <f t="shared" si="0"/>
        <v>2.97</v>
      </c>
      <c r="O5" s="2" t="s">
        <v>44</v>
      </c>
    </row>
    <row r="6" spans="1:15" ht="18">
      <c r="A6" s="33" t="s">
        <v>23</v>
      </c>
      <c r="B6" s="105">
        <v>1.2</v>
      </c>
      <c r="C6" s="105">
        <v>3.1</v>
      </c>
      <c r="D6" s="105">
        <v>4.5</v>
      </c>
      <c r="E6" s="105">
        <v>3.8</v>
      </c>
      <c r="F6" s="105">
        <v>3.7</v>
      </c>
      <c r="G6" s="105">
        <v>2.75</v>
      </c>
      <c r="H6" s="105">
        <v>1.8</v>
      </c>
      <c r="I6" s="29">
        <f>ROUND(AVERAGE(B6:H6),2)</f>
        <v>2.98</v>
      </c>
      <c r="J6" s="2" t="s">
        <v>48</v>
      </c>
      <c r="N6" s="29">
        <f t="shared" si="0"/>
        <v>2.98</v>
      </c>
      <c r="O6" s="2" t="s">
        <v>45</v>
      </c>
    </row>
    <row r="7" spans="1:15" ht="18">
      <c r="A7" s="32" t="s">
        <v>24</v>
      </c>
      <c r="B7" s="104">
        <v>1.2</v>
      </c>
      <c r="C7" s="104">
        <v>3.1</v>
      </c>
      <c r="D7" s="104">
        <v>4.5</v>
      </c>
      <c r="E7" s="104">
        <v>3.8</v>
      </c>
      <c r="F7" s="104">
        <v>3.7</v>
      </c>
      <c r="G7" s="104">
        <v>2.75</v>
      </c>
      <c r="H7" s="104">
        <v>1.8</v>
      </c>
      <c r="I7" s="31">
        <f>TRUNC(AVERAGE(B7:H7),0)</f>
        <v>2</v>
      </c>
      <c r="J7" s="2" t="s">
        <v>49</v>
      </c>
      <c r="N7" s="31">
        <f t="shared" si="0"/>
        <v>2</v>
      </c>
      <c r="O7" s="2" t="s">
        <v>46</v>
      </c>
    </row>
    <row r="8" spans="1:15" ht="18">
      <c r="A8" s="33" t="s">
        <v>25</v>
      </c>
      <c r="B8" s="105">
        <v>1.2</v>
      </c>
      <c r="C8" s="105">
        <v>3.1</v>
      </c>
      <c r="D8" s="105">
        <v>4.5</v>
      </c>
      <c r="E8" s="105">
        <v>3.8</v>
      </c>
      <c r="F8" s="105">
        <v>3.7</v>
      </c>
      <c r="G8" s="105">
        <v>2.75</v>
      </c>
      <c r="H8" s="105">
        <v>1.8</v>
      </c>
      <c r="I8" s="29">
        <f>ROUND(AVERAGE(B7:H7),0)</f>
        <v>3</v>
      </c>
      <c r="J8" s="2" t="s">
        <v>52</v>
      </c>
      <c r="N8" s="29">
        <f t="shared" si="0"/>
        <v>3</v>
      </c>
      <c r="O8" s="2" t="s">
        <v>50</v>
      </c>
    </row>
    <row r="9" spans="1:15" ht="18">
      <c r="A9" s="32" t="s">
        <v>26</v>
      </c>
      <c r="B9" s="104">
        <v>1.2</v>
      </c>
      <c r="C9" s="104">
        <v>3.1</v>
      </c>
      <c r="D9" s="104">
        <v>4.5</v>
      </c>
      <c r="E9" s="104">
        <v>3.8</v>
      </c>
      <c r="F9" s="104">
        <v>3.7</v>
      </c>
      <c r="G9" s="104">
        <v>2.75</v>
      </c>
      <c r="H9" s="104">
        <v>1.8</v>
      </c>
      <c r="I9" s="36">
        <f>TRUNC(AVERAGE(B9:H9),0)</f>
        <v>2</v>
      </c>
      <c r="J9" s="2" t="s">
        <v>53</v>
      </c>
      <c r="N9" s="36">
        <f t="shared" si="0"/>
        <v>2</v>
      </c>
      <c r="O9" s="2" t="s">
        <v>54</v>
      </c>
    </row>
    <row r="10" spans="1:15" ht="18">
      <c r="A10" s="33" t="s">
        <v>27</v>
      </c>
      <c r="B10" s="105">
        <v>1.2</v>
      </c>
      <c r="C10" s="105">
        <v>3.1</v>
      </c>
      <c r="D10" s="105">
        <v>4.5</v>
      </c>
      <c r="E10" s="105">
        <v>3.8</v>
      </c>
      <c r="F10" s="105">
        <v>3.7</v>
      </c>
      <c r="G10" s="105">
        <v>2.75</v>
      </c>
      <c r="H10" s="105">
        <v>1.8</v>
      </c>
      <c r="I10" s="38">
        <f>ROUND(AVERAGE(B9:H9),0)</f>
        <v>3</v>
      </c>
      <c r="J10" s="2" t="s">
        <v>56</v>
      </c>
      <c r="N10" s="38">
        <f t="shared" si="0"/>
        <v>3</v>
      </c>
      <c r="O10" s="2" t="s">
        <v>55</v>
      </c>
    </row>
    <row r="12" spans="1:15">
      <c r="A12" s="77" t="s">
        <v>143</v>
      </c>
    </row>
  </sheetData>
  <sheetProtection algorithmName="SHA-512" hashValue="w2jYYEbt5iVBp0q7cf9FNWe4uGVuYvw5ATkOYh10ejwxlsDjYr6nMeT7hD4SoRfEIFY86eNjt/BxbOBk77o8Yw==" saltValue="0fXu9Sc1rDijOIN/569dVw==" spinCount="100000" sheet="1" objects="1" scenarios="1"/>
  <pageMargins left="0.7" right="0.7" top="0.78740157499999996" bottom="0.78740157499999996"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3"/>
  <sheetViews>
    <sheetView workbookViewId="0">
      <selection activeCell="B14" activeCellId="1" sqref="B3:E10 B14:E21"/>
    </sheetView>
  </sheetViews>
  <sheetFormatPr baseColWidth="10" defaultRowHeight="14.4"/>
  <cols>
    <col min="6" max="6" width="9.6640625" style="26" customWidth="1"/>
    <col min="7" max="8" width="12.6640625" customWidth="1"/>
    <col min="9" max="9" width="17.6640625" customWidth="1"/>
  </cols>
  <sheetData>
    <row r="1" spans="1:11" ht="18">
      <c r="A1" s="18" t="s">
        <v>57</v>
      </c>
    </row>
    <row r="2" spans="1:11">
      <c r="A2" s="19"/>
      <c r="B2" s="35" t="s">
        <v>58</v>
      </c>
      <c r="C2" s="35" t="s">
        <v>59</v>
      </c>
      <c r="D2" s="35" t="s">
        <v>60</v>
      </c>
      <c r="E2" s="35" t="s">
        <v>61</v>
      </c>
      <c r="F2" s="29" t="s">
        <v>35</v>
      </c>
      <c r="G2" s="39" t="s">
        <v>62</v>
      </c>
      <c r="H2" s="39" t="s">
        <v>63</v>
      </c>
    </row>
    <row r="3" spans="1:11" ht="18">
      <c r="A3" s="32" t="s">
        <v>20</v>
      </c>
      <c r="B3" s="98">
        <v>1.2</v>
      </c>
      <c r="C3" s="98">
        <v>3.1</v>
      </c>
      <c r="D3" s="98">
        <v>4.5</v>
      </c>
      <c r="E3" s="98">
        <v>3.8</v>
      </c>
      <c r="F3" s="31">
        <f>TRUNC(AVERAGE(B3:E3),1)</f>
        <v>3.1</v>
      </c>
      <c r="G3" s="40" t="str">
        <f>IF(F3&lt;4.5,"X","")</f>
        <v>X</v>
      </c>
      <c r="H3" s="40" t="str">
        <f>IF(F3&gt;4.4,"X","")</f>
        <v/>
      </c>
      <c r="I3" s="2" t="s">
        <v>64</v>
      </c>
      <c r="K3" s="2"/>
    </row>
    <row r="4" spans="1:11" ht="18">
      <c r="A4" s="33" t="s">
        <v>21</v>
      </c>
      <c r="B4" s="99">
        <v>5.4</v>
      </c>
      <c r="C4" s="99">
        <v>5</v>
      </c>
      <c r="D4" s="99">
        <v>4.5</v>
      </c>
      <c r="E4" s="99">
        <v>3.8</v>
      </c>
      <c r="F4" s="29">
        <f t="shared" ref="F4:F10" si="0">TRUNC(AVERAGE(B4:E4),1)</f>
        <v>4.5999999999999996</v>
      </c>
      <c r="G4" s="34" t="str">
        <f t="shared" ref="G4:G10" si="1">IF(F4&lt;4.5,"X","")</f>
        <v/>
      </c>
      <c r="H4" s="34" t="str">
        <f t="shared" ref="H4:H10" si="2">IF(F4&gt;4.4,"X","")</f>
        <v>X</v>
      </c>
      <c r="I4" s="2" t="s">
        <v>65</v>
      </c>
      <c r="K4" s="2"/>
    </row>
    <row r="5" spans="1:11" ht="18">
      <c r="A5" s="32" t="s">
        <v>22</v>
      </c>
      <c r="B5" s="98">
        <v>1.2</v>
      </c>
      <c r="C5" s="98">
        <v>3.1</v>
      </c>
      <c r="D5" s="98">
        <v>4.5</v>
      </c>
      <c r="E5" s="98">
        <v>3.8</v>
      </c>
      <c r="F5" s="31">
        <f t="shared" si="0"/>
        <v>3.1</v>
      </c>
      <c r="G5" s="40" t="str">
        <f t="shared" si="1"/>
        <v>X</v>
      </c>
      <c r="H5" s="40" t="str">
        <f t="shared" si="2"/>
        <v/>
      </c>
      <c r="K5" s="2"/>
    </row>
    <row r="6" spans="1:11" ht="18">
      <c r="A6" s="33" t="s">
        <v>23</v>
      </c>
      <c r="B6" s="99">
        <v>1.2</v>
      </c>
      <c r="C6" s="99">
        <v>1.3</v>
      </c>
      <c r="D6" s="99">
        <v>2</v>
      </c>
      <c r="E6" s="99">
        <v>1</v>
      </c>
      <c r="F6" s="29">
        <f t="shared" si="0"/>
        <v>1.3</v>
      </c>
      <c r="G6" s="34" t="str">
        <f t="shared" si="1"/>
        <v>X</v>
      </c>
      <c r="H6" s="34" t="str">
        <f t="shared" si="2"/>
        <v/>
      </c>
      <c r="K6" s="2"/>
    </row>
    <row r="7" spans="1:11" ht="18">
      <c r="A7" s="32" t="s">
        <v>24</v>
      </c>
      <c r="B7" s="98">
        <v>5</v>
      </c>
      <c r="C7" s="98">
        <v>5.5</v>
      </c>
      <c r="D7" s="98">
        <v>6</v>
      </c>
      <c r="E7" s="98">
        <v>6</v>
      </c>
      <c r="F7" s="31">
        <f t="shared" si="0"/>
        <v>5.6</v>
      </c>
      <c r="G7" s="40" t="str">
        <f t="shared" si="1"/>
        <v/>
      </c>
      <c r="H7" s="40" t="str">
        <f t="shared" si="2"/>
        <v>X</v>
      </c>
      <c r="K7" s="2"/>
    </row>
    <row r="8" spans="1:11" ht="18">
      <c r="A8" s="33" t="s">
        <v>25</v>
      </c>
      <c r="B8" s="99">
        <v>3.4</v>
      </c>
      <c r="C8" s="99">
        <v>4.8</v>
      </c>
      <c r="D8" s="99">
        <v>4.5</v>
      </c>
      <c r="E8" s="99">
        <v>5.3</v>
      </c>
      <c r="F8" s="29">
        <f t="shared" si="0"/>
        <v>4.5</v>
      </c>
      <c r="G8" s="34" t="str">
        <f t="shared" si="1"/>
        <v/>
      </c>
      <c r="H8" s="34" t="str">
        <f t="shared" si="2"/>
        <v>X</v>
      </c>
      <c r="K8" s="2"/>
    </row>
    <row r="9" spans="1:11" ht="18">
      <c r="A9" s="32" t="s">
        <v>26</v>
      </c>
      <c r="B9" s="98">
        <v>1.2</v>
      </c>
      <c r="C9" s="98">
        <v>3.1</v>
      </c>
      <c r="D9" s="98">
        <v>4.5</v>
      </c>
      <c r="E9" s="98">
        <v>3.8</v>
      </c>
      <c r="F9" s="31">
        <f t="shared" si="0"/>
        <v>3.1</v>
      </c>
      <c r="G9" s="40" t="str">
        <f t="shared" si="1"/>
        <v>X</v>
      </c>
      <c r="H9" s="40" t="str">
        <f t="shared" si="2"/>
        <v/>
      </c>
      <c r="K9" s="2"/>
    </row>
    <row r="10" spans="1:11" ht="18">
      <c r="A10" s="33" t="s">
        <v>27</v>
      </c>
      <c r="B10" s="99">
        <v>1.2</v>
      </c>
      <c r="C10" s="99">
        <v>3.1</v>
      </c>
      <c r="D10" s="99">
        <v>4.5</v>
      </c>
      <c r="E10" s="99">
        <v>3.8</v>
      </c>
      <c r="F10" s="29">
        <f t="shared" si="0"/>
        <v>3.1</v>
      </c>
      <c r="G10" s="34" t="str">
        <f t="shared" si="1"/>
        <v>X</v>
      </c>
      <c r="H10" s="34" t="str">
        <f t="shared" si="2"/>
        <v/>
      </c>
      <c r="K10" s="2"/>
    </row>
    <row r="12" spans="1:11" ht="18">
      <c r="A12" s="18" t="s">
        <v>57</v>
      </c>
    </row>
    <row r="13" spans="1:11">
      <c r="A13" s="19"/>
      <c r="B13" s="35" t="s">
        <v>58</v>
      </c>
      <c r="C13" s="35" t="s">
        <v>59</v>
      </c>
      <c r="D13" s="35" t="s">
        <v>60</v>
      </c>
      <c r="E13" s="35" t="s">
        <v>61</v>
      </c>
      <c r="F13" s="29" t="s">
        <v>35</v>
      </c>
      <c r="G13" s="39" t="s">
        <v>66</v>
      </c>
    </row>
    <row r="14" spans="1:11" ht="18">
      <c r="A14" s="32" t="s">
        <v>20</v>
      </c>
      <c r="B14" s="98">
        <v>1.2</v>
      </c>
      <c r="C14" s="98">
        <v>3.1</v>
      </c>
      <c r="D14" s="98">
        <v>4.5</v>
      </c>
      <c r="E14" s="98">
        <v>3.8</v>
      </c>
      <c r="F14" s="31">
        <f>TRUNC(AVERAGE(B14:E14),1)</f>
        <v>3.1</v>
      </c>
      <c r="G14" s="40" t="str">
        <f>IF(F14&lt;4.5,"bestanden","durchgefallen")</f>
        <v>bestanden</v>
      </c>
      <c r="H14" s="2" t="s">
        <v>67</v>
      </c>
    </row>
    <row r="15" spans="1:11" ht="18">
      <c r="A15" s="33" t="s">
        <v>21</v>
      </c>
      <c r="B15" s="99">
        <v>5.4</v>
      </c>
      <c r="C15" s="99">
        <v>5</v>
      </c>
      <c r="D15" s="99">
        <v>4.5</v>
      </c>
      <c r="E15" s="99">
        <v>3.8</v>
      </c>
      <c r="F15" s="29">
        <f t="shared" ref="F15:F21" si="3">TRUNC(AVERAGE(B15:E15),1)</f>
        <v>4.5999999999999996</v>
      </c>
      <c r="G15" s="34" t="str">
        <f t="shared" ref="G15:G21" si="4">IF(F15&lt;4.5,"bestanden","durchgefallen")</f>
        <v>durchgefallen</v>
      </c>
    </row>
    <row r="16" spans="1:11" ht="18">
      <c r="A16" s="32" t="s">
        <v>22</v>
      </c>
      <c r="B16" s="98">
        <v>1.2</v>
      </c>
      <c r="C16" s="98">
        <v>3.1</v>
      </c>
      <c r="D16" s="98">
        <v>4.5</v>
      </c>
      <c r="E16" s="98">
        <v>3.8</v>
      </c>
      <c r="F16" s="31">
        <f t="shared" si="3"/>
        <v>3.1</v>
      </c>
      <c r="G16" s="40" t="str">
        <f t="shared" si="4"/>
        <v>bestanden</v>
      </c>
    </row>
    <row r="17" spans="1:7" ht="18">
      <c r="A17" s="33" t="s">
        <v>23</v>
      </c>
      <c r="B17" s="99">
        <v>1.2</v>
      </c>
      <c r="C17" s="99">
        <v>1.3</v>
      </c>
      <c r="D17" s="99">
        <v>2</v>
      </c>
      <c r="E17" s="99">
        <v>1</v>
      </c>
      <c r="F17" s="29">
        <f t="shared" si="3"/>
        <v>1.3</v>
      </c>
      <c r="G17" s="34" t="str">
        <f t="shared" si="4"/>
        <v>bestanden</v>
      </c>
    </row>
    <row r="18" spans="1:7" ht="18">
      <c r="A18" s="32" t="s">
        <v>24</v>
      </c>
      <c r="B18" s="98">
        <v>5</v>
      </c>
      <c r="C18" s="98">
        <v>5.5</v>
      </c>
      <c r="D18" s="98">
        <v>6</v>
      </c>
      <c r="E18" s="98">
        <v>6</v>
      </c>
      <c r="F18" s="31">
        <f t="shared" si="3"/>
        <v>5.6</v>
      </c>
      <c r="G18" s="40" t="str">
        <f t="shared" si="4"/>
        <v>durchgefallen</v>
      </c>
    </row>
    <row r="19" spans="1:7" ht="18">
      <c r="A19" s="33" t="s">
        <v>25</v>
      </c>
      <c r="B19" s="99">
        <v>3.4</v>
      </c>
      <c r="C19" s="99">
        <v>4.8</v>
      </c>
      <c r="D19" s="99">
        <v>4.5</v>
      </c>
      <c r="E19" s="99">
        <v>5.3</v>
      </c>
      <c r="F19" s="29">
        <f t="shared" si="3"/>
        <v>4.5</v>
      </c>
      <c r="G19" s="34" t="str">
        <f t="shared" si="4"/>
        <v>durchgefallen</v>
      </c>
    </row>
    <row r="20" spans="1:7" ht="18">
      <c r="A20" s="32" t="s">
        <v>26</v>
      </c>
      <c r="B20" s="98">
        <v>1.2</v>
      </c>
      <c r="C20" s="98">
        <v>3.1</v>
      </c>
      <c r="D20" s="98">
        <v>4.5</v>
      </c>
      <c r="E20" s="98">
        <v>3.8</v>
      </c>
      <c r="F20" s="31">
        <f t="shared" si="3"/>
        <v>3.1</v>
      </c>
      <c r="G20" s="40" t="str">
        <f t="shared" si="4"/>
        <v>bestanden</v>
      </c>
    </row>
    <row r="21" spans="1:7" ht="18">
      <c r="A21" s="33" t="s">
        <v>27</v>
      </c>
      <c r="B21" s="99">
        <v>1.2</v>
      </c>
      <c r="C21" s="99">
        <v>3.1</v>
      </c>
      <c r="D21" s="99">
        <v>4.5</v>
      </c>
      <c r="E21" s="99">
        <v>3.8</v>
      </c>
      <c r="F21" s="29">
        <f t="shared" si="3"/>
        <v>3.1</v>
      </c>
      <c r="G21" s="34" t="str">
        <f t="shared" si="4"/>
        <v>bestanden</v>
      </c>
    </row>
    <row r="23" spans="1:7">
      <c r="A23" s="77" t="s">
        <v>143</v>
      </c>
    </row>
  </sheetData>
  <sheetProtection algorithmName="SHA-512" hashValue="57w4S4lLNNrwutbZr66RRSjZYoKZAjNZmJtUGX1mKsvGAMdryWLi2aX4lSea69pfVQGSqJSeYxcE9sVSpoTuHw==" saltValue="wIZOj5+TTSd0VOPSaDDT+w==" spinCount="100000" sheet="1" objects="1" scenarios="1"/>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workbookViewId="0">
      <selection activeCell="B3" sqref="B3:B10"/>
    </sheetView>
  </sheetViews>
  <sheetFormatPr baseColWidth="10" defaultRowHeight="14.4"/>
  <cols>
    <col min="2" max="2" width="9.6640625" style="26" customWidth="1"/>
    <col min="3" max="3" width="24" customWidth="1"/>
  </cols>
  <sheetData>
    <row r="1" spans="1:5" ht="18">
      <c r="A1" s="18" t="s">
        <v>57</v>
      </c>
    </row>
    <row r="2" spans="1:5">
      <c r="A2" s="19"/>
      <c r="B2" s="29" t="s">
        <v>68</v>
      </c>
      <c r="C2" s="39" t="s">
        <v>66</v>
      </c>
    </row>
    <row r="3" spans="1:5" ht="18">
      <c r="A3" s="32" t="s">
        <v>20</v>
      </c>
      <c r="B3" s="91">
        <v>85</v>
      </c>
      <c r="C3" s="40" t="str">
        <f>IF(B3&gt;89,"sehr gut",IF(B3&gt;79,"gut",IF(B3&gt;69,"befriedigend",IF(B3&gt;59,"ausreichend", IF(B3&gt;49,"mangelhaft","ungenügend")))))</f>
        <v>gut</v>
      </c>
      <c r="E3" s="2"/>
    </row>
    <row r="4" spans="1:5" ht="18">
      <c r="A4" s="33" t="s">
        <v>21</v>
      </c>
      <c r="B4" s="92">
        <v>75</v>
      </c>
      <c r="C4" s="34" t="str">
        <f t="shared" ref="C4:C10" si="0">IF(B4&gt;89,"sehr gut",IF(B4&gt;79,"gut",IF(B4&gt;69,"befriedigend",IF(B4&gt;59,"ausreichend", IF(B4&gt;49,"mangelhaft","ungenügend")))))</f>
        <v>befriedigend</v>
      </c>
      <c r="E4" s="2"/>
    </row>
    <row r="5" spans="1:5" ht="18">
      <c r="A5" s="32" t="s">
        <v>22</v>
      </c>
      <c r="B5" s="91">
        <v>65</v>
      </c>
      <c r="C5" s="40" t="str">
        <f t="shared" si="0"/>
        <v>ausreichend</v>
      </c>
      <c r="E5" s="2"/>
    </row>
    <row r="6" spans="1:5" ht="18">
      <c r="A6" s="33" t="s">
        <v>23</v>
      </c>
      <c r="B6" s="92">
        <v>45</v>
      </c>
      <c r="C6" s="34" t="str">
        <f t="shared" si="0"/>
        <v>ungenügend</v>
      </c>
      <c r="E6" s="2"/>
    </row>
    <row r="7" spans="1:5" ht="18">
      <c r="A7" s="32" t="s">
        <v>24</v>
      </c>
      <c r="B7" s="91">
        <v>32</v>
      </c>
      <c r="C7" s="40" t="str">
        <f t="shared" si="0"/>
        <v>ungenügend</v>
      </c>
      <c r="E7" s="2"/>
    </row>
    <row r="8" spans="1:5" ht="18">
      <c r="A8" s="33" t="s">
        <v>25</v>
      </c>
      <c r="B8" s="92">
        <v>90</v>
      </c>
      <c r="C8" s="34" t="str">
        <f t="shared" si="0"/>
        <v>sehr gut</v>
      </c>
      <c r="E8" s="2"/>
    </row>
    <row r="9" spans="1:5" ht="18">
      <c r="A9" s="32" t="s">
        <v>26</v>
      </c>
      <c r="B9" s="91">
        <v>65</v>
      </c>
      <c r="C9" s="40" t="str">
        <f t="shared" si="0"/>
        <v>ausreichend</v>
      </c>
      <c r="E9" s="2"/>
    </row>
    <row r="10" spans="1:5" ht="18">
      <c r="A10" s="33" t="s">
        <v>27</v>
      </c>
      <c r="B10" s="92">
        <v>48</v>
      </c>
      <c r="C10" s="34" t="str">
        <f t="shared" si="0"/>
        <v>ungenügend</v>
      </c>
      <c r="E10" s="2"/>
    </row>
    <row r="12" spans="1:5">
      <c r="A12" s="2" t="s">
        <v>69</v>
      </c>
    </row>
    <row r="15" spans="1:5">
      <c r="A15" s="77" t="s">
        <v>143</v>
      </c>
    </row>
  </sheetData>
  <sheetProtection algorithmName="SHA-512" hashValue="ow0lTomGO7nc8zYhVLDPAk288rzkIWlGkEB9eg3Ue3fuVHnhU1bVew36vu7hqbgnLZUJJxs0qH+1BI/THqFA2A==" saltValue="LZd4LbYmZ2/BAg+pk5u3oQ==" spinCount="100000" sheet="1" objects="1" scenarios="1"/>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selection activeCell="B3" sqref="B3:E10"/>
    </sheetView>
  </sheetViews>
  <sheetFormatPr baseColWidth="10" defaultRowHeight="14.4"/>
  <cols>
    <col min="7" max="7" width="28.33203125" customWidth="1"/>
  </cols>
  <sheetData>
    <row r="1" spans="1:8" ht="18">
      <c r="A1" s="18" t="s">
        <v>57</v>
      </c>
      <c r="F1" s="26"/>
    </row>
    <row r="2" spans="1:8">
      <c r="A2" s="19"/>
      <c r="B2" s="35" t="s">
        <v>75</v>
      </c>
      <c r="C2" s="35" t="s">
        <v>59</v>
      </c>
      <c r="D2" s="35" t="s">
        <v>60</v>
      </c>
      <c r="E2" s="35" t="s">
        <v>61</v>
      </c>
      <c r="F2" s="29" t="s">
        <v>35</v>
      </c>
      <c r="G2" s="39" t="s">
        <v>66</v>
      </c>
    </row>
    <row r="3" spans="1:8" ht="18">
      <c r="A3" s="32" t="s">
        <v>20</v>
      </c>
      <c r="B3" s="98">
        <v>4.5</v>
      </c>
      <c r="C3" s="98">
        <v>3.1</v>
      </c>
      <c r="D3" s="98">
        <v>4.5</v>
      </c>
      <c r="E3" s="98">
        <v>3.8</v>
      </c>
      <c r="F3" s="31">
        <f>TRUNC(AVERAGE(B3:E3),1)</f>
        <v>3.9</v>
      </c>
      <c r="G3" s="30" t="str">
        <f>IF(OR(F3&gt;4.4,B3&gt;4.4),"mündliche Prüfung erforderlich","")</f>
        <v>mündliche Prüfung erforderlich</v>
      </c>
      <c r="H3" s="2" t="s">
        <v>76</v>
      </c>
    </row>
    <row r="4" spans="1:8" ht="18">
      <c r="A4" s="33" t="s">
        <v>21</v>
      </c>
      <c r="B4" s="99">
        <v>4</v>
      </c>
      <c r="C4" s="99">
        <v>5</v>
      </c>
      <c r="D4" s="99">
        <v>4.5</v>
      </c>
      <c r="E4" s="99">
        <v>5</v>
      </c>
      <c r="F4" s="29">
        <f t="shared" ref="F4:F10" si="0">TRUNC(AVERAGE(B4:E4),1)</f>
        <v>4.5999999999999996</v>
      </c>
      <c r="G4" s="19" t="str">
        <f t="shared" ref="G4:G10" si="1">IF(OR(F4&gt;4.4,B4&gt;4.4),"mündliche Prüfung erforderlich","")</f>
        <v>mündliche Prüfung erforderlich</v>
      </c>
    </row>
    <row r="5" spans="1:8" ht="18">
      <c r="A5" s="32" t="s">
        <v>22</v>
      </c>
      <c r="B5" s="98">
        <v>1.2</v>
      </c>
      <c r="C5" s="98">
        <v>3.1</v>
      </c>
      <c r="D5" s="98">
        <v>4.5</v>
      </c>
      <c r="E5" s="98">
        <v>3.8</v>
      </c>
      <c r="F5" s="31">
        <f t="shared" si="0"/>
        <v>3.1</v>
      </c>
      <c r="G5" s="30" t="str">
        <f t="shared" si="1"/>
        <v/>
      </c>
    </row>
    <row r="6" spans="1:8" ht="18">
      <c r="A6" s="33" t="s">
        <v>23</v>
      </c>
      <c r="B6" s="99">
        <v>1.2</v>
      </c>
      <c r="C6" s="99">
        <v>1.3</v>
      </c>
      <c r="D6" s="99">
        <v>2</v>
      </c>
      <c r="E6" s="99">
        <v>1</v>
      </c>
      <c r="F6" s="29">
        <f t="shared" si="0"/>
        <v>1.3</v>
      </c>
      <c r="G6" s="19" t="str">
        <f t="shared" si="1"/>
        <v/>
      </c>
    </row>
    <row r="7" spans="1:8" ht="18">
      <c r="A7" s="32" t="s">
        <v>24</v>
      </c>
      <c r="B7" s="98">
        <v>5</v>
      </c>
      <c r="C7" s="98">
        <v>5.5</v>
      </c>
      <c r="D7" s="98">
        <v>6</v>
      </c>
      <c r="E7" s="98">
        <v>6</v>
      </c>
      <c r="F7" s="31">
        <f t="shared" si="0"/>
        <v>5.6</v>
      </c>
      <c r="G7" s="30" t="str">
        <f t="shared" si="1"/>
        <v>mündliche Prüfung erforderlich</v>
      </c>
    </row>
    <row r="8" spans="1:8" ht="18">
      <c r="A8" s="33" t="s">
        <v>25</v>
      </c>
      <c r="B8" s="99">
        <v>3.4</v>
      </c>
      <c r="C8" s="99">
        <v>4.8</v>
      </c>
      <c r="D8" s="99">
        <v>4.5</v>
      </c>
      <c r="E8" s="99">
        <v>5.3</v>
      </c>
      <c r="F8" s="29">
        <f t="shared" si="0"/>
        <v>4.5</v>
      </c>
      <c r="G8" s="19" t="str">
        <f t="shared" si="1"/>
        <v>mündliche Prüfung erforderlich</v>
      </c>
    </row>
    <row r="9" spans="1:8" ht="18">
      <c r="A9" s="32" t="s">
        <v>26</v>
      </c>
      <c r="B9" s="98">
        <v>1.2</v>
      </c>
      <c r="C9" s="98">
        <v>3.1</v>
      </c>
      <c r="D9" s="98">
        <v>4.5</v>
      </c>
      <c r="E9" s="98">
        <v>3.8</v>
      </c>
      <c r="F9" s="31">
        <f t="shared" si="0"/>
        <v>3.1</v>
      </c>
      <c r="G9" s="30" t="str">
        <f t="shared" si="1"/>
        <v/>
      </c>
    </row>
    <row r="10" spans="1:8" ht="18">
      <c r="A10" s="33" t="s">
        <v>27</v>
      </c>
      <c r="B10" s="99">
        <v>3</v>
      </c>
      <c r="C10" s="99">
        <v>3.1</v>
      </c>
      <c r="D10" s="99">
        <v>4.5</v>
      </c>
      <c r="E10" s="99">
        <v>3.8</v>
      </c>
      <c r="F10" s="29">
        <f t="shared" si="0"/>
        <v>3.6</v>
      </c>
      <c r="G10" s="19" t="str">
        <f t="shared" si="1"/>
        <v/>
      </c>
    </row>
    <row r="13" spans="1:8">
      <c r="A13" s="77" t="s">
        <v>143</v>
      </c>
    </row>
  </sheetData>
  <sheetProtection algorithmName="SHA-512" hashValue="YrsPvuorsAu48vwM04feXG5GH6+KcCifxXkBzf3SJrv6TlQi7ZMvRcHRhwSjkUlTNTflSEnE7bz4nzeY7KZ6rg==" saltValue="UhlIHmCTSLnOeG2a1bVvvw==" spinCount="100000"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5</vt:i4>
      </vt:variant>
    </vt:vector>
  </HeadingPairs>
  <TitlesOfParts>
    <vt:vector size="25" baseType="lpstr">
      <vt:lpstr>Zellen und Bereiche</vt:lpstr>
      <vt:lpstr>Grundlagen_Verschiedenes</vt:lpstr>
      <vt:lpstr>absolute und relative Bezüge</vt:lpstr>
      <vt:lpstr>gemischte Bezüge</vt:lpstr>
      <vt:lpstr>Summe_Mittelwert</vt:lpstr>
      <vt:lpstr>Kürzen_Runden</vt:lpstr>
      <vt:lpstr>WENN einfach</vt:lpstr>
      <vt:lpstr>WENN geschachtelt</vt:lpstr>
      <vt:lpstr>ODER</vt:lpstr>
      <vt:lpstr>UND</vt:lpstr>
      <vt:lpstr>ISTFEHLER_ISTLEER</vt:lpstr>
      <vt:lpstr>KKLEINSTE_KGRÖSSTE</vt:lpstr>
      <vt:lpstr>bedingte Formatierung</vt:lpstr>
      <vt:lpstr>SVERWEIS</vt:lpstr>
      <vt:lpstr>Kleine Helfer</vt:lpstr>
      <vt:lpstr>Vor- und Nachnamen</vt:lpstr>
      <vt:lpstr>ZÄHLENWENN</vt:lpstr>
      <vt:lpstr>Datengültigkeit</vt:lpstr>
      <vt:lpstr>Blattschutz</vt:lpstr>
      <vt:lpstr>Anwendung Noten-Punkte-Liste</vt:lpstr>
      <vt:lpstr>Bereichsname</vt:lpstr>
      <vt:lpstr>'gemischte Bezüge'!Druckbereich</vt:lpstr>
      <vt:lpstr>Punkteschlüssel</vt:lpstr>
      <vt:lpstr>Testbereich</vt:lpstr>
      <vt:lpstr>Testzahlen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Steffen</dc:creator>
  <cp:lastModifiedBy>Steffen Goetz</cp:lastModifiedBy>
  <dcterms:created xsi:type="dcterms:W3CDTF">2017-01-26T10:33:12Z</dcterms:created>
  <dcterms:modified xsi:type="dcterms:W3CDTF">2019-06-06T18:14:20Z</dcterms:modified>
</cp:coreProperties>
</file>